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workbookProtection workbookPassword="FDD7" lockStructure="1"/>
  <bookViews>
    <workbookView xWindow="0" yWindow="0" windowWidth="15345" windowHeight="3705"/>
  </bookViews>
  <sheets>
    <sheet name="推薦用紙" sheetId="5" r:id="rId1"/>
    <sheet name="※編集不可※" sheetId="9" r:id="rId2"/>
  </sheets>
  <definedNames>
    <definedName name="A_農業・林業">※編集不可※!$F$1:$AC$1</definedName>
    <definedName name="AS2DocOpenMode" hidden="1">"AS2DocumentEdit"</definedName>
    <definedName name="B_漁業">※編集不可※!$F$2:$AC$2</definedName>
    <definedName name="C_鉱業・採石業・砂利採取業">※編集不可※!$F$3:$AC$3</definedName>
    <definedName name="D_建設業">※編集不可※!$F$4:$AC$4</definedName>
    <definedName name="E_製造業">※編集不可※!$F$5:$AC$5</definedName>
    <definedName name="F_電気・ガス・熱供給・水道業">※編集不可※!$F$6:$AC$6</definedName>
    <definedName name="G_情報通信業">※編集不可※!$F$7:$AC$7</definedName>
    <definedName name="H_運輸業・郵便業">※編集不可※!$F$8:$AC$8</definedName>
    <definedName name="I_卸売業・小売業">※編集不可※!$F$9:$AC$9</definedName>
    <definedName name="J_金融業・保険業">※編集不可※!$F$10:$AC$10</definedName>
    <definedName name="K_不動産業・物品賃貸業">※編集不可※!$F$11:$AC$11</definedName>
    <definedName name="L_学術研究・専門・技術サービス業">※編集不可※!$F$12:$AC$12</definedName>
    <definedName name="M_宿泊業・飲食サービス業">※編集不可※!$F$13:$AC$13</definedName>
    <definedName name="N_生活関連サービス業・娯楽業">※編集不可※!$F$14:$AC$14</definedName>
    <definedName name="O_教育・学習支援業">※編集不可※!$F$15:$AC$15</definedName>
    <definedName name="P_医療・福祉">※編集不可※!$F$16:$AC$16</definedName>
    <definedName name="_xlnm.Print_Area" localSheetId="0">推薦用紙!$B$1:$G$98</definedName>
    <definedName name="Q_複合サービス事業">※編集不可※!$F$17:$AC$17</definedName>
    <definedName name="R_サービス業_他に分類されないもの">※編集不可※!$F$18:$AC$18</definedName>
    <definedName name="T_分類不能の産業">※編集不可※!$F$19:$AC$19</definedName>
    <definedName name="インターネット附随サービス業">※編集不可※!$F$61:$N$61</definedName>
    <definedName name="ガス業">※編集不可※!$F$55:$N$55</definedName>
    <definedName name="ゴム製品製造業">※編集不可※!$F$40:$N$40</definedName>
    <definedName name="その他のサービス業">※編集不可※!$F$116:$N$116</definedName>
    <definedName name="その他の卸売業">※編集不可※!$F$76:$N$76</definedName>
    <definedName name="その他の教育・学習支援業">※編集不可※!$F$103:$N$103</definedName>
    <definedName name="その他の事業サービス業">※編集不可※!$F$113:$N$113</definedName>
    <definedName name="その他の小売業">※編集不可※!$F$81:$N$81</definedName>
    <definedName name="その他の生活関連サービス業">※編集不可※!$F$100:$N$100</definedName>
    <definedName name="その他の製造業">※編集不可※!$F$53:$N$53</definedName>
    <definedName name="なめし革・同製品・毛皮製造業">※編集不可※!$F$41:$N$41</definedName>
    <definedName name="パルプ・紙・紙加工品製造業">※編集不可※!$F$35:$N$35</definedName>
    <definedName name="はん用機械器具製造業">※編集不可※!$F$46:$N$46</definedName>
    <definedName name="プラスチック製品製造業_別掲を除く">※編集不可※!$F$39:$N$39</definedName>
    <definedName name="医療業">※編集不可※!$F$104:$N$104</definedName>
    <definedName name="印刷・同関連業">※編集不可※!$F$36:$N$36</definedName>
    <definedName name="飲食店">※編集不可※!$F$97:$N$97</definedName>
    <definedName name="飲食料品卸売業">※編集不可※!$F$73:$N$73</definedName>
    <definedName name="飲食料品小売業">※編集不可※!$F$79:$N$79</definedName>
    <definedName name="飲料・たばこ・飼料製造業">※編集不可※!$F$31:$N$31</definedName>
    <definedName name="運輸に附帯するサービス業">※編集不可※!$F$69:$N$69</definedName>
    <definedName name="映像・音声・文字情報制作業">※編集不可※!$F$62:$N$62</definedName>
    <definedName name="化学工業">※編集不可※!$F$37:$N$37</definedName>
    <definedName name="家具・装備品製造業">※編集不可※!$F$34:$N$34</definedName>
    <definedName name="外国公務">※編集不可※!$F$117:$N$117</definedName>
    <definedName name="各種商品卸売業">※編集不可※!$F$71:$N$71</definedName>
    <definedName name="各種商品小売業">※編集不可※!$F$77:$N$77</definedName>
    <definedName name="学校教育">※編集不可※!$F$102:$N$102</definedName>
    <definedName name="学術・開発研究機関">※編集不可※!$F$92:$N$92</definedName>
    <definedName name="機械器具卸売業">※編集不可※!$F$75:$N$75</definedName>
    <definedName name="機械器具小売業">※編集不可※!$F$80:$N$80</definedName>
    <definedName name="機械等修理業_別掲を除く">※編集不可※!$F$111:$N$111</definedName>
    <definedName name="技術サービス業_他に分類されないもの">※編集不可※!$F$95:$N$95</definedName>
    <definedName name="漁業_水産養殖業を除く">※編集不可※!$F$24:$N$24</definedName>
    <definedName name="協同組合_他に分類されないもの">※編集不可※!$F$108:$N$108</definedName>
    <definedName name="協同組織金融業">※編集不可※!$F$84:$N$84</definedName>
    <definedName name="業種">※編集不可※!$E$1:$E$19</definedName>
    <definedName name="業務用機械器具製造業">※編集不可※!$F$48:$N$48</definedName>
    <definedName name="金属製品製造業">※編集不可※!$F$45:$N$45</definedName>
    <definedName name="金融商品取引業・商品先物取引業">※編集不可※!$F$86:$N$86</definedName>
    <definedName name="銀行業">※編集不可※!$F$83:$N$83</definedName>
    <definedName name="建築材料・鉱物・金属材料等卸売業">※編集不可※!$F$74:$N$74</definedName>
    <definedName name="娯楽業">※編集不可※!$F$101:$N$101</definedName>
    <definedName name="広告業">※編集不可※!$F$94:$N$94</definedName>
    <definedName name="航空運輸業">※編集不可※!$F$67:$N$67</definedName>
    <definedName name="鉱業・採石業・砂利採取業">※編集不可※!$F$26:$N$26</definedName>
    <definedName name="持ち帰り・配達飲食サービス業">※編集不可※!$F$98:$N$98</definedName>
    <definedName name="自動車整備業">※編集不可※!$F$110:$N$110</definedName>
    <definedName name="社会保険・社会福祉・介護事業">※編集不可※!$F$106:$N$106</definedName>
    <definedName name="宗教">※編集不可※!$F$115:$N$115</definedName>
    <definedName name="宿泊業">※編集不可※!$F$96:$N$96</definedName>
    <definedName name="情報サービス業">※編集不可※!$F$60:$N$60</definedName>
    <definedName name="情報通信機械器具製造業">※編集不可※!$F$51:$N$51</definedName>
    <definedName name="織物・衣服・身の回り品小売業">※編集不可※!$F$78:$N$78</definedName>
    <definedName name="職業紹介・労働者派遣業">※編集不可※!$F$112:$N$112</definedName>
    <definedName name="職別工事業_設備工事業を除く">※編集不可※!$F$28:$N$28</definedName>
    <definedName name="食料品製造業">※編集不可※!$F$30:$N$30</definedName>
    <definedName name="水運業">※編集不可※!$F$66:$N$66</definedName>
    <definedName name="水産養殖業">※編集不可※!$F$25:$N$25</definedName>
    <definedName name="水道業">※編集不可※!$F$57:$N$57</definedName>
    <definedName name="政治・経済・文化団体">※編集不可※!$F$114:$N$114</definedName>
    <definedName name="生産用機械器具製造業">※編集不可※!$F$47:$N$47</definedName>
    <definedName name="石油製品・石炭製品製造業">※編集不可※!$F$38:$N$38</definedName>
    <definedName name="設備工事業">※編集不可※!$F$29:$N$29</definedName>
    <definedName name="専門サービス業_他に分類されないもの">※編集不可※!$F$93:$N$93</definedName>
    <definedName name="洗濯・理容・美容・浴場業">※編集不可※!$F$99:$N$99</definedName>
    <definedName name="繊維・衣服等卸売業">※編集不可※!$F$72:$N$72</definedName>
    <definedName name="繊維工業">※編集不可※!$F$32:$N$32</definedName>
    <definedName name="倉庫業">※編集不可※!$F$68:$N$68</definedName>
    <definedName name="総合工事業">※編集不可※!$F$27:$N$27</definedName>
    <definedName name="貸金業・クレジットカード業等非預金信用機関">※編集不可※!$F$85:$N$85</definedName>
    <definedName name="通信業">※編集不可※!$F$58:$N$58</definedName>
    <definedName name="鉄鋼業">※編集不可※!$F$43:$N$43</definedName>
    <definedName name="鉄道業">※編集不可※!$F$63:$N$63</definedName>
    <definedName name="電気機械器具製造業">※編集不可※!$F$50:$N$50</definedName>
    <definedName name="電気業">※編集不可※!$F$54:$N$54</definedName>
    <definedName name="電子部品・デバイス・電子回路製造業">※編集不可※!$F$49:$N$49</definedName>
    <definedName name="道路貨物運送業">※編集不可※!$F$65:$N$65</definedName>
    <definedName name="道路旅客運送業">※編集不可※!$F$64:$N$64</definedName>
    <definedName name="熱供給業">※編集不可※!$F$56:$N$56</definedName>
    <definedName name="農業">※編集不可※!$F$22:$N$22</definedName>
    <definedName name="廃棄物処理業">※編集不可※!$F$109:$N$109</definedName>
    <definedName name="非鉄金属製造業">※編集不可※!$F$44:$N$44</definedName>
    <definedName name="不動産取引業">※編集不可※!$F$89:$N$89</definedName>
    <definedName name="不動産賃貸業・管理業">※編集不可※!$F$90:$N$90</definedName>
    <definedName name="物品賃貸業">※編集不可※!$F$91:$N$91</definedName>
    <definedName name="分類不能の産業">※編集不可※!$F$118:$N$118</definedName>
    <definedName name="保健衛生">※編集不可※!$F$105:$N$105</definedName>
    <definedName name="保険業_保険媒介代理業・保険サービス業を含む">※編集不可※!$F$88:$N$88</definedName>
    <definedName name="補助的金融業等">※編集不可※!$F$87:$N$87</definedName>
    <definedName name="放送業">※編集不可※!$F$59:$N$59</definedName>
    <definedName name="無店舗小売業">※編集不可※!$F$82:$N$82</definedName>
    <definedName name="木材・木製品製造業_家具を除く">※編集不可※!$F$33:$N$33</definedName>
    <definedName name="輸送用機械器具製造業">※編集不可※!$F$52:$N$52</definedName>
    <definedName name="郵便業_信書便事業を含む">※編集不可※!$F$70:$N$70</definedName>
    <definedName name="郵便局">※編集不可※!$F$107:$N$107</definedName>
    <definedName name="窯業・土石製品製造業">※編集不可※!$F$42:$N$42</definedName>
    <definedName name="林業">※編集不可※!$F$23:$N$23</definedName>
  </definedNames>
  <calcPr calcId="162913"/>
</workbook>
</file>

<file path=xl/calcChain.xml><?xml version="1.0" encoding="utf-8"?>
<calcChain xmlns="http://schemas.openxmlformats.org/spreadsheetml/2006/main">
  <c r="G79" i="5" l="1"/>
  <c r="H79" i="5" s="1"/>
  <c r="G80" i="5"/>
  <c r="I31" i="5" l="1"/>
  <c r="G85" i="5" l="1"/>
  <c r="H85" i="5" s="1"/>
  <c r="E75" i="5" l="1"/>
  <c r="E74" i="5"/>
  <c r="I55" i="5" l="1"/>
  <c r="K55" i="5" s="1"/>
  <c r="H55" i="5"/>
  <c r="J55" i="5" s="1"/>
  <c r="G37" i="5"/>
  <c r="G82" i="5" s="1"/>
  <c r="H89" i="5" l="1"/>
  <c r="J89" i="5" s="1"/>
  <c r="E3" i="5"/>
  <c r="E1" i="5"/>
  <c r="D4" i="5"/>
  <c r="D2" i="5"/>
  <c r="B4" i="5" l="1"/>
  <c r="C4" i="5" s="1"/>
  <c r="I75" i="5" l="1"/>
  <c r="K75" i="5" s="1"/>
  <c r="I74" i="5"/>
  <c r="K74" i="5" s="1"/>
  <c r="K52" i="5" l="1"/>
  <c r="K48" i="5"/>
  <c r="K47" i="5"/>
  <c r="K46" i="5"/>
  <c r="K45" i="5"/>
  <c r="K44" i="5"/>
  <c r="K43" i="5"/>
  <c r="K42" i="5"/>
  <c r="K41" i="5"/>
  <c r="K39" i="5"/>
  <c r="K38" i="5"/>
  <c r="K37" i="5"/>
  <c r="K33" i="5"/>
  <c r="K28" i="5"/>
  <c r="K24" i="5"/>
  <c r="K11" i="5"/>
  <c r="I59" i="5"/>
  <c r="K59" i="5" s="1"/>
  <c r="I58" i="5"/>
  <c r="K58" i="5" s="1"/>
  <c r="I57" i="5"/>
  <c r="K57" i="5" s="1"/>
  <c r="I56" i="5"/>
  <c r="K56" i="5" s="1"/>
  <c r="I51" i="5"/>
  <c r="K51" i="5" s="1"/>
  <c r="I32" i="5"/>
  <c r="K32" i="5" s="1"/>
  <c r="K31" i="5"/>
  <c r="I30" i="5"/>
  <c r="K30" i="5" s="1"/>
  <c r="I29" i="5"/>
  <c r="K29" i="5" s="1"/>
  <c r="I27" i="5"/>
  <c r="K27" i="5" s="1"/>
  <c r="I26" i="5"/>
  <c r="K26" i="5" s="1"/>
  <c r="I25" i="5"/>
  <c r="K25" i="5" s="1"/>
  <c r="I12" i="5"/>
  <c r="K12" i="5" s="1"/>
  <c r="I40" i="5"/>
  <c r="K40" i="5" s="1"/>
  <c r="I23" i="5"/>
  <c r="K23" i="5" s="1"/>
  <c r="I22" i="5"/>
  <c r="K22" i="5" s="1"/>
  <c r="I21" i="5"/>
  <c r="K21" i="5" s="1"/>
  <c r="I20" i="5"/>
  <c r="K20" i="5" s="1"/>
  <c r="I19" i="5"/>
  <c r="K19" i="5" s="1"/>
  <c r="I18" i="5"/>
  <c r="K18" i="5" s="1"/>
  <c r="I17" i="5"/>
  <c r="K17" i="5" s="1"/>
  <c r="I16" i="5"/>
  <c r="K16" i="5" s="1"/>
  <c r="I15" i="5"/>
  <c r="K15" i="5" s="1"/>
  <c r="I14" i="5"/>
  <c r="K14" i="5" s="1"/>
  <c r="I13" i="5"/>
  <c r="K13" i="5" s="1"/>
  <c r="H91" i="5" l="1"/>
  <c r="J91" i="5" s="1"/>
  <c r="G84" i="5"/>
  <c r="H84" i="5" s="1"/>
  <c r="H31" i="5"/>
  <c r="J31" i="5" s="1"/>
  <c r="H24" i="5"/>
  <c r="J24" i="5" s="1"/>
  <c r="H75" i="5" l="1"/>
  <c r="J75" i="5" s="1"/>
  <c r="H74" i="5"/>
  <c r="F74" i="5" s="1"/>
  <c r="H21" i="5"/>
  <c r="J21" i="5" s="1"/>
  <c r="H20" i="5"/>
  <c r="J20" i="5" s="1"/>
  <c r="H19" i="5"/>
  <c r="J19" i="5" s="1"/>
  <c r="F75" i="5" l="1"/>
  <c r="J74" i="5"/>
  <c r="A12" i="5"/>
  <c r="A13" i="5" s="1"/>
  <c r="A14" i="5" s="1"/>
  <c r="A15" i="5" s="1"/>
  <c r="A16" i="5" s="1"/>
  <c r="A17" i="5" s="1"/>
  <c r="A18" i="5" s="1"/>
  <c r="A19" i="5" l="1"/>
  <c r="A20" i="5" s="1"/>
  <c r="A21" i="5" s="1"/>
  <c r="A22" i="5" s="1"/>
  <c r="H36" i="5"/>
  <c r="I36" i="5" s="1"/>
  <c r="K36" i="5" s="1"/>
  <c r="H35" i="5"/>
  <c r="I35" i="5" s="1"/>
  <c r="K35" i="5" s="1"/>
  <c r="H34" i="5"/>
  <c r="I34" i="5" s="1"/>
  <c r="K34" i="5" s="1"/>
  <c r="H33" i="5"/>
  <c r="A23" i="5" l="1"/>
  <c r="J36" i="5"/>
  <c r="J35" i="5"/>
  <c r="J34" i="5"/>
  <c r="H59" i="5"/>
  <c r="J59" i="5" s="1"/>
  <c r="H58" i="5"/>
  <c r="J58" i="5" s="1"/>
  <c r="H57" i="5"/>
  <c r="J57" i="5" s="1"/>
  <c r="H56" i="5"/>
  <c r="J56" i="5" s="1"/>
  <c r="H98" i="5"/>
  <c r="J98" i="5" s="1"/>
  <c r="H97" i="5"/>
  <c r="J97" i="5" s="1"/>
  <c r="H96" i="5"/>
  <c r="J96" i="5" s="1"/>
  <c r="H95" i="5"/>
  <c r="J95" i="5" s="1"/>
  <c r="H94" i="5"/>
  <c r="J94" i="5" s="1"/>
  <c r="H93" i="5"/>
  <c r="J93" i="5" s="1"/>
  <c r="H92" i="5"/>
  <c r="J92" i="5" s="1"/>
  <c r="H90" i="5"/>
  <c r="J90" i="5" s="1"/>
  <c r="H52" i="5"/>
  <c r="J52" i="5" s="1"/>
  <c r="H51" i="5"/>
  <c r="J51" i="5" s="1"/>
  <c r="H48" i="5"/>
  <c r="J48" i="5" s="1"/>
  <c r="H47" i="5"/>
  <c r="J47" i="5" s="1"/>
  <c r="H46" i="5"/>
  <c r="J46" i="5" s="1"/>
  <c r="H45" i="5"/>
  <c r="J45" i="5" s="1"/>
  <c r="H44" i="5"/>
  <c r="J44" i="5" s="1"/>
  <c r="H43" i="5"/>
  <c r="J43" i="5" s="1"/>
  <c r="H42" i="5"/>
  <c r="J42" i="5" s="1"/>
  <c r="H41" i="5"/>
  <c r="J41" i="5" s="1"/>
  <c r="H40" i="5"/>
  <c r="J40" i="5" s="1"/>
  <c r="H39" i="5"/>
  <c r="J39" i="5" s="1"/>
  <c r="H38" i="5"/>
  <c r="J38" i="5" s="1"/>
  <c r="J33" i="5"/>
  <c r="H32" i="5"/>
  <c r="J32" i="5" s="1"/>
  <c r="H30" i="5"/>
  <c r="J30" i="5" s="1"/>
  <c r="H29" i="5"/>
  <c r="J29" i="5" s="1"/>
  <c r="H28" i="5"/>
  <c r="J28" i="5" s="1"/>
  <c r="H27" i="5"/>
  <c r="J27" i="5" s="1"/>
  <c r="H26" i="5"/>
  <c r="J26" i="5" s="1"/>
  <c r="H25" i="5"/>
  <c r="J25" i="5" s="1"/>
  <c r="H23" i="5"/>
  <c r="J23" i="5" s="1"/>
  <c r="H22" i="5"/>
  <c r="J22" i="5" s="1"/>
  <c r="H18" i="5"/>
  <c r="J18" i="5" s="1"/>
  <c r="H17" i="5"/>
  <c r="J17" i="5" s="1"/>
  <c r="H16" i="5"/>
  <c r="J16" i="5" s="1"/>
  <c r="H15" i="5"/>
  <c r="J15" i="5" s="1"/>
  <c r="H14" i="5"/>
  <c r="J14" i="5" s="1"/>
  <c r="H13" i="5"/>
  <c r="J13" i="5" s="1"/>
  <c r="H12" i="5"/>
  <c r="J12" i="5" s="1"/>
  <c r="H11" i="5"/>
  <c r="J11" i="5" s="1"/>
  <c r="H82" i="5"/>
  <c r="G81" i="5"/>
  <c r="H81" i="5" s="1"/>
  <c r="G83" i="5" l="1"/>
  <c r="H83" i="5" s="1"/>
  <c r="A24" i="5"/>
  <c r="A25" i="5" s="1"/>
  <c r="A26" i="5" s="1"/>
  <c r="A27" i="5" s="1"/>
  <c r="A28" i="5" s="1"/>
  <c r="A29" i="5" s="1"/>
  <c r="A30" i="5" s="1"/>
  <c r="H80" i="5"/>
  <c r="A31" i="5" l="1"/>
  <c r="A32" i="5" s="1"/>
  <c r="A33" i="5" s="1"/>
  <c r="A34" i="5" s="1"/>
  <c r="A35" i="5" s="1"/>
  <c r="A36" i="5" s="1"/>
  <c r="A37" i="5" s="1"/>
  <c r="G78" i="5"/>
  <c r="H78" i="5" s="1"/>
  <c r="B2" i="5" s="1"/>
  <c r="H54" i="5"/>
  <c r="D77" i="9"/>
  <c r="D105" i="9"/>
  <c r="D70" i="9"/>
  <c r="D60" i="9"/>
  <c r="D24" i="9"/>
  <c r="D64" i="9"/>
  <c r="D13" i="9"/>
  <c r="D108" i="9"/>
  <c r="D12" i="9"/>
  <c r="D2" i="9"/>
  <c r="D44" i="9"/>
  <c r="D109" i="9"/>
  <c r="D38" i="9"/>
  <c r="D7" i="9"/>
  <c r="D102" i="9"/>
  <c r="D30" i="9"/>
  <c r="D4" i="9"/>
  <c r="D68" i="9"/>
  <c r="D14" i="9"/>
  <c r="D56" i="9"/>
  <c r="D79" i="9"/>
  <c r="D66" i="9"/>
  <c r="D71" i="9"/>
  <c r="D5" i="9"/>
  <c r="D81" i="9"/>
  <c r="D104" i="9"/>
  <c r="D73" i="9"/>
  <c r="D33" i="9"/>
  <c r="D86" i="9"/>
  <c r="D91" i="9"/>
  <c r="D103" i="9"/>
  <c r="D88" i="9"/>
  <c r="D1" i="9"/>
  <c r="D41" i="9"/>
  <c r="D106" i="9"/>
  <c r="D11" i="9"/>
  <c r="D110" i="9"/>
  <c r="D107" i="9"/>
  <c r="D23" i="9"/>
  <c r="D95" i="9"/>
  <c r="D34" i="9"/>
  <c r="D67" i="9"/>
  <c r="D112" i="9"/>
  <c r="D98" i="9"/>
  <c r="D9" i="9"/>
  <c r="D96" i="9"/>
  <c r="D61" i="9"/>
  <c r="D114" i="9"/>
  <c r="D57" i="9"/>
  <c r="D83" i="9"/>
  <c r="D42" i="9"/>
  <c r="D18" i="9"/>
  <c r="D89" i="9"/>
  <c r="D62" i="9"/>
  <c r="D55" i="9"/>
  <c r="D99" i="9"/>
  <c r="D22" i="9"/>
  <c r="D40" i="9"/>
  <c r="D15" i="9"/>
  <c r="D37" i="9"/>
  <c r="D3" i="9"/>
  <c r="D29" i="9"/>
  <c r="D76" i="9"/>
  <c r="D43" i="9"/>
  <c r="D93" i="9"/>
  <c r="D50" i="9"/>
  <c r="D63" i="9"/>
  <c r="D45" i="9"/>
  <c r="D74" i="9"/>
  <c r="D47" i="9"/>
  <c r="D8" i="9"/>
  <c r="D19" i="9"/>
  <c r="D51" i="9"/>
  <c r="D54" i="9"/>
  <c r="D115" i="9"/>
  <c r="D82" i="9"/>
  <c r="D113" i="9"/>
  <c r="D100" i="9"/>
  <c r="D35" i="9"/>
  <c r="D58" i="9"/>
  <c r="D90" i="9"/>
  <c r="D80" i="9"/>
  <c r="D65" i="9"/>
  <c r="D116" i="9"/>
  <c r="D92" i="9"/>
  <c r="D53" i="9"/>
  <c r="D31" i="9"/>
  <c r="D85" i="9"/>
  <c r="D49" i="9"/>
  <c r="D75" i="9"/>
  <c r="D32" i="9"/>
  <c r="D69" i="9"/>
  <c r="D17" i="9"/>
  <c r="D28" i="9"/>
  <c r="D78" i="9"/>
  <c r="D117" i="9"/>
  <c r="D46" i="9"/>
  <c r="D59" i="9"/>
  <c r="D10" i="9"/>
  <c r="D118" i="9"/>
  <c r="D97" i="9"/>
  <c r="D52" i="9"/>
  <c r="D94" i="9"/>
  <c r="D48" i="9"/>
  <c r="D111" i="9"/>
  <c r="D84" i="9"/>
  <c r="D39" i="9"/>
  <c r="D101" i="9"/>
  <c r="D6" i="9"/>
  <c r="D72" i="9"/>
  <c r="D26" i="9"/>
  <c r="D25" i="9"/>
  <c r="D87" i="9"/>
  <c r="D36" i="9"/>
  <c r="D16" i="9"/>
  <c r="D27" i="9"/>
  <c r="A38" i="5" l="1"/>
  <c r="A39" i="5" s="1"/>
  <c r="A40" i="5" s="1"/>
  <c r="A41" i="5" s="1"/>
  <c r="A42" i="5" s="1"/>
  <c r="A43" i="5" s="1"/>
  <c r="A44" i="5" s="1"/>
  <c r="A45" i="5" s="1"/>
  <c r="A46" i="5" s="1"/>
  <c r="A47" i="5" s="1"/>
  <c r="A48" i="5" s="1"/>
  <c r="A51" i="5" s="1"/>
  <c r="A52" i="5" s="1"/>
  <c r="A53" i="5" s="1"/>
  <c r="A54" i="5" s="1"/>
  <c r="J54" i="5"/>
  <c r="H62" i="5"/>
  <c r="I62" i="5" s="1"/>
  <c r="A55" i="5" l="1"/>
  <c r="A56" i="5" s="1"/>
  <c r="A57" i="5" s="1"/>
  <c r="A58" i="5" s="1"/>
  <c r="A59" i="5" s="1"/>
  <c r="A60" i="5" s="1"/>
  <c r="A61" i="5" s="1"/>
  <c r="A62" i="5" s="1"/>
  <c r="A63" i="5" s="1"/>
  <c r="A67" i="5" s="1"/>
  <c r="J62" i="5"/>
  <c r="K62" i="5"/>
  <c r="H63" i="5"/>
  <c r="I63" i="5" s="1"/>
  <c r="A68" i="5" l="1"/>
  <c r="A69" i="5" s="1"/>
  <c r="A70" i="5" s="1"/>
  <c r="A71" i="5" s="1"/>
  <c r="A74" i="5" s="1"/>
  <c r="A75" i="5" s="1"/>
  <c r="A89" i="5" s="1"/>
  <c r="A90" i="5" s="1"/>
  <c r="A91" i="5" s="1"/>
  <c r="A92" i="5" s="1"/>
  <c r="A93" i="5" s="1"/>
  <c r="A94" i="5" s="1"/>
  <c r="A95" i="5" s="1"/>
  <c r="A96" i="5" s="1"/>
  <c r="A97" i="5" s="1"/>
  <c r="A98" i="5" s="1"/>
  <c r="J63" i="5"/>
  <c r="K63" i="5"/>
  <c r="H61" i="5"/>
  <c r="I61" i="5" s="1"/>
  <c r="H60" i="5"/>
  <c r="I60" i="5" s="1"/>
  <c r="H53" i="5"/>
  <c r="I53" i="5" s="1"/>
  <c r="J61" i="5" l="1"/>
  <c r="K61" i="5"/>
  <c r="J60" i="5"/>
  <c r="K60" i="5"/>
  <c r="J53" i="5"/>
  <c r="C2" i="5" s="1"/>
  <c r="G86" i="5" s="1"/>
  <c r="K53" i="5"/>
</calcChain>
</file>

<file path=xl/sharedStrings.xml><?xml version="1.0" encoding="utf-8"?>
<sst xmlns="http://schemas.openxmlformats.org/spreadsheetml/2006/main" count="1040" uniqueCount="816">
  <si>
    <t>資本金</t>
    <rPh sb="0" eb="3">
      <t>シホンキン</t>
    </rPh>
    <phoneticPr fontId="7"/>
  </si>
  <si>
    <t>主要事業</t>
    <rPh sb="0" eb="2">
      <t>シュヨウ</t>
    </rPh>
    <rPh sb="2" eb="4">
      <t>ジギョウ</t>
    </rPh>
    <phoneticPr fontId="7"/>
  </si>
  <si>
    <t>都道府県</t>
    <rPh sb="0" eb="4">
      <t>トドウフケン</t>
    </rPh>
    <phoneticPr fontId="7"/>
  </si>
  <si>
    <t>市区町村</t>
    <rPh sb="0" eb="4">
      <t>シクチョウソン</t>
    </rPh>
    <phoneticPr fontId="7"/>
  </si>
  <si>
    <t>代表者役職</t>
    <rPh sb="0" eb="3">
      <t>ダイヒョウシャ</t>
    </rPh>
    <rPh sb="3" eb="5">
      <t>ヤクショク</t>
    </rPh>
    <phoneticPr fontId="7"/>
  </si>
  <si>
    <t>代表者名</t>
    <rPh sb="0" eb="3">
      <t>ダイヒョウシャ</t>
    </rPh>
    <rPh sb="3" eb="4">
      <t>メイ</t>
    </rPh>
    <phoneticPr fontId="7"/>
  </si>
  <si>
    <t>郵便番号</t>
    <rPh sb="0" eb="2">
      <t>ユウビン</t>
    </rPh>
    <rPh sb="2" eb="4">
      <t>バンゴウ</t>
    </rPh>
    <phoneticPr fontId="7"/>
  </si>
  <si>
    <t>電話番号</t>
    <rPh sb="0" eb="2">
      <t>デンワ</t>
    </rPh>
    <rPh sb="2" eb="4">
      <t>バンゴウ</t>
    </rPh>
    <phoneticPr fontId="7"/>
  </si>
  <si>
    <t>メールアドレス</t>
    <phoneticPr fontId="7"/>
  </si>
  <si>
    <t>住所</t>
    <rPh sb="0" eb="2">
      <t>ジュウショ</t>
    </rPh>
    <phoneticPr fontId="7"/>
  </si>
  <si>
    <t>都道府県名</t>
    <rPh sb="0" eb="4">
      <t>トドウフケン</t>
    </rPh>
    <rPh sb="4" eb="5">
      <t>メイ</t>
    </rPh>
    <phoneticPr fontId="7"/>
  </si>
  <si>
    <t>項目</t>
    <rPh sb="0" eb="2">
      <t>コウモク</t>
    </rPh>
    <phoneticPr fontId="7"/>
  </si>
  <si>
    <t>企業名</t>
    <rPh sb="0" eb="2">
      <t>キギョウ</t>
    </rPh>
    <rPh sb="2" eb="3">
      <t>メイ</t>
    </rPh>
    <phoneticPr fontId="7"/>
  </si>
  <si>
    <t>法人番号（13桁）</t>
    <rPh sb="0" eb="2">
      <t>ホウジン</t>
    </rPh>
    <rPh sb="2" eb="4">
      <t>バンゴウ</t>
    </rPh>
    <rPh sb="7" eb="8">
      <t>ケタ</t>
    </rPh>
    <phoneticPr fontId="7"/>
  </si>
  <si>
    <t>郵便番号</t>
    <rPh sb="0" eb="4">
      <t>ユウビンバンゴウ</t>
    </rPh>
    <phoneticPr fontId="7"/>
  </si>
  <si>
    <t>具体的な場所</t>
    <rPh sb="0" eb="3">
      <t>グタイテキ</t>
    </rPh>
    <rPh sb="4" eb="6">
      <t>バショ</t>
    </rPh>
    <phoneticPr fontId="7"/>
  </si>
  <si>
    <t>前々年度</t>
    <rPh sb="0" eb="2">
      <t>ゼンゼン</t>
    </rPh>
    <rPh sb="2" eb="4">
      <t>ネンド</t>
    </rPh>
    <phoneticPr fontId="7"/>
  </si>
  <si>
    <t>直近年度</t>
    <rPh sb="0" eb="2">
      <t>チョッキン</t>
    </rPh>
    <rPh sb="2" eb="4">
      <t>ネンド</t>
    </rPh>
    <phoneticPr fontId="7"/>
  </si>
  <si>
    <t>資産総額</t>
    <rPh sb="0" eb="2">
      <t>シサン</t>
    </rPh>
    <rPh sb="2" eb="4">
      <t>ソウガク</t>
    </rPh>
    <phoneticPr fontId="7"/>
  </si>
  <si>
    <t>負債総額</t>
    <rPh sb="0" eb="2">
      <t>フサイ</t>
    </rPh>
    <rPh sb="2" eb="4">
      <t>ソウガク</t>
    </rPh>
    <phoneticPr fontId="7"/>
  </si>
  <si>
    <t>具体的な地域や市町村等</t>
    <rPh sb="0" eb="3">
      <t>グタイテキ</t>
    </rPh>
    <rPh sb="4" eb="6">
      <t>チイキ</t>
    </rPh>
    <rPh sb="7" eb="10">
      <t>シチョウソン</t>
    </rPh>
    <rPh sb="10" eb="11">
      <t>ナド</t>
    </rPh>
    <phoneticPr fontId="7"/>
  </si>
  <si>
    <t>メールアドレス</t>
    <phoneticPr fontId="7"/>
  </si>
  <si>
    <t>ホームページURL</t>
    <phoneticPr fontId="7"/>
  </si>
  <si>
    <t>団体名</t>
    <rPh sb="0" eb="3">
      <t>ダンタイメイ</t>
    </rPh>
    <phoneticPr fontId="7"/>
  </si>
  <si>
    <t>名前</t>
    <rPh sb="0" eb="2">
      <t>ナマエ</t>
    </rPh>
    <phoneticPr fontId="7"/>
  </si>
  <si>
    <t>所属</t>
    <rPh sb="0" eb="2">
      <t>ショゾク</t>
    </rPh>
    <phoneticPr fontId="7"/>
  </si>
  <si>
    <t>役職</t>
    <rPh sb="0" eb="2">
      <t>ヤクショク</t>
    </rPh>
    <phoneticPr fontId="7"/>
  </si>
  <si>
    <t>１．被推薦企業についてお答えください（数値については、直近の数値をご記載ください。）</t>
    <rPh sb="2" eb="3">
      <t>ヒ</t>
    </rPh>
    <rPh sb="3" eb="5">
      <t>スイセン</t>
    </rPh>
    <rPh sb="5" eb="7">
      <t>キギョウ</t>
    </rPh>
    <rPh sb="12" eb="13">
      <t>コタ</t>
    </rPh>
    <rPh sb="19" eb="21">
      <t>スウチ</t>
    </rPh>
    <rPh sb="27" eb="29">
      <t>チョッキン</t>
    </rPh>
    <rPh sb="30" eb="32">
      <t>スウチ</t>
    </rPh>
    <phoneticPr fontId="7"/>
  </si>
  <si>
    <t>留意事項・記載例</t>
    <rPh sb="0" eb="2">
      <t>リュウイ</t>
    </rPh>
    <rPh sb="2" eb="4">
      <t>ジコウ</t>
    </rPh>
    <rPh sb="7" eb="8">
      <t>レイ</t>
    </rPh>
    <phoneticPr fontId="7"/>
  </si>
  <si>
    <t>記載欄</t>
    <rPh sb="2" eb="3">
      <t>ラン</t>
    </rPh>
    <phoneticPr fontId="7"/>
  </si>
  <si>
    <t>企業のメインとしている事業を記載してください
（例：地域商社による農水産物輸出事業）</t>
    <rPh sb="0" eb="2">
      <t>キギョウ</t>
    </rPh>
    <rPh sb="11" eb="13">
      <t>ジギョウ</t>
    </rPh>
    <rPh sb="24" eb="25">
      <t>レイ</t>
    </rPh>
    <phoneticPr fontId="7"/>
  </si>
  <si>
    <t>半角数字で記載してください</t>
    <rPh sb="0" eb="2">
      <t>ハンカク</t>
    </rPh>
    <rPh sb="2" eb="4">
      <t>スウジ</t>
    </rPh>
    <phoneticPr fontId="7"/>
  </si>
  <si>
    <t>ホームページのURLを記載してください</t>
    <phoneticPr fontId="7"/>
  </si>
  <si>
    <t>貴職に連絡がつくメールアドレスを記載してください</t>
    <rPh sb="0" eb="2">
      <t>キショク</t>
    </rPh>
    <rPh sb="3" eb="5">
      <t>レンラク</t>
    </rPh>
    <phoneticPr fontId="7"/>
  </si>
  <si>
    <t>推薦用紙は、被推薦企業1社につき1部提出してください。複数社推薦する場合には、シートの追加ではなくファイルを分けてご提出ください。</t>
    <rPh sb="0" eb="2">
      <t>スイセン</t>
    </rPh>
    <rPh sb="2" eb="4">
      <t>ヨウシ</t>
    </rPh>
    <rPh sb="6" eb="7">
      <t>ヒ</t>
    </rPh>
    <rPh sb="7" eb="9">
      <t>スイセン</t>
    </rPh>
    <rPh sb="9" eb="11">
      <t>キギョウ</t>
    </rPh>
    <rPh sb="12" eb="13">
      <t>シャ</t>
    </rPh>
    <rPh sb="17" eb="18">
      <t>ブ</t>
    </rPh>
    <rPh sb="18" eb="20">
      <t>テイシュツ</t>
    </rPh>
    <rPh sb="27" eb="29">
      <t>フクスウ</t>
    </rPh>
    <rPh sb="29" eb="30">
      <t>シャ</t>
    </rPh>
    <rPh sb="30" eb="32">
      <t>スイセン</t>
    </rPh>
    <rPh sb="34" eb="36">
      <t>バアイ</t>
    </rPh>
    <rPh sb="43" eb="45">
      <t>ツイカ</t>
    </rPh>
    <rPh sb="54" eb="55">
      <t>ワ</t>
    </rPh>
    <rPh sb="58" eb="60">
      <t>テイシュツ</t>
    </rPh>
    <phoneticPr fontId="7"/>
  </si>
  <si>
    <t>企業名を記載してください（事業所は対象外です）</t>
    <rPh sb="0" eb="2">
      <t>キギョウ</t>
    </rPh>
    <rPh sb="2" eb="3">
      <t>メイ</t>
    </rPh>
    <rPh sb="13" eb="16">
      <t>ジギョウショ</t>
    </rPh>
    <rPh sb="17" eb="20">
      <t>タイショウガイ</t>
    </rPh>
    <phoneticPr fontId="7"/>
  </si>
  <si>
    <t>例：代表取締役社長</t>
    <rPh sb="0" eb="1">
      <t>レイ</t>
    </rPh>
    <rPh sb="2" eb="4">
      <t>ダイヒョウ</t>
    </rPh>
    <rPh sb="4" eb="6">
      <t>トリシマリ</t>
    </rPh>
    <rPh sb="6" eb="7">
      <t>ヤク</t>
    </rPh>
    <rPh sb="7" eb="9">
      <t>シャチョウ</t>
    </rPh>
    <phoneticPr fontId="7"/>
  </si>
  <si>
    <t>公表</t>
    <rPh sb="0" eb="2">
      <t>コウヒョウ</t>
    </rPh>
    <phoneticPr fontId="7"/>
  </si>
  <si>
    <t>主な
事業実施場所</t>
    <rPh sb="0" eb="1">
      <t>オモ</t>
    </rPh>
    <rPh sb="3" eb="5">
      <t>ジギョウ</t>
    </rPh>
    <rPh sb="5" eb="7">
      <t>ジッシ</t>
    </rPh>
    <rPh sb="7" eb="9">
      <t>バショ</t>
    </rPh>
    <phoneticPr fontId="7"/>
  </si>
  <si>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</si>
  <si>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</si>
  <si>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</si>
  <si>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</si>
  <si>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</si>
  <si>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</si>
  <si>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</si>
  <si>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</si>
  <si>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</si>
  <si>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</si>
  <si>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</si>
  <si>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</si>
  <si>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</si>
  <si>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</si>
  <si>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</si>
  <si>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</si>
  <si>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</si>
  <si>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</si>
  <si>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</si>
  <si>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</si>
  <si>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</si>
  <si>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</si>
  <si>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</si>
  <si>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</si>
  <si>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</si>
  <si>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</si>
  <si>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</si>
  <si>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</si>
  <si>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</si>
  <si>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</si>
  <si>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</si>
  <si>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</si>
  <si>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</si>
  <si>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</si>
  <si>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</si>
  <si>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</si>
  <si>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</si>
  <si>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</si>
  <si>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</si>
  <si>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</si>
  <si>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</si>
  <si>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</si>
  <si>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</si>
  <si>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</si>
  <si>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</si>
  <si>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</si>
  <si>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</si>
  <si>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t>
    <phoneticPr fontId="7"/>
  </si>
  <si>
    <t>○</t>
    <phoneticPr fontId="7"/>
  </si>
  <si>
    <t>下表の公表欄が○の項目は、選定された場合に公表を予定しております。その他の項目の記載内容の公表を検討する場合には、被推薦企業に事前に相談いたします。</t>
    <rPh sb="0" eb="1">
      <t>シタ</t>
    </rPh>
    <rPh sb="1" eb="2">
      <t>ヒョウ</t>
    </rPh>
    <rPh sb="3" eb="5">
      <t>コウヒョウ</t>
    </rPh>
    <rPh sb="5" eb="6">
      <t>ラン</t>
    </rPh>
    <rPh sb="9" eb="11">
      <t>コウモク</t>
    </rPh>
    <rPh sb="13" eb="15">
      <t>センテイ</t>
    </rPh>
    <rPh sb="18" eb="20">
      <t>バアイ</t>
    </rPh>
    <rPh sb="21" eb="23">
      <t>コウヒョウ</t>
    </rPh>
    <rPh sb="24" eb="26">
      <t>ヨテイ</t>
    </rPh>
    <rPh sb="35" eb="36">
      <t>ホカ</t>
    </rPh>
    <rPh sb="37" eb="39">
      <t>コウモク</t>
    </rPh>
    <rPh sb="40" eb="42">
      <t>キサイ</t>
    </rPh>
    <rPh sb="42" eb="44">
      <t>ナイヨウ</t>
    </rPh>
    <rPh sb="45" eb="47">
      <t>コウヒョウ</t>
    </rPh>
    <rPh sb="48" eb="50">
      <t>ケントウ</t>
    </rPh>
    <rPh sb="52" eb="54">
      <t>バアイ</t>
    </rPh>
    <rPh sb="57" eb="58">
      <t>ヒ</t>
    </rPh>
    <rPh sb="58" eb="60">
      <t>スイセン</t>
    </rPh>
    <rPh sb="60" eb="62">
      <t>キギョウ</t>
    </rPh>
    <rPh sb="63" eb="65">
      <t>ジゼン</t>
    </rPh>
    <rPh sb="66" eb="68">
      <t>ソウダン</t>
    </rPh>
    <phoneticPr fontId="7"/>
  </si>
  <si>
    <t>被推薦企業担当者のメールアドレスを記載してください</t>
    <rPh sb="0" eb="1">
      <t>ヒ</t>
    </rPh>
    <rPh sb="1" eb="3">
      <t>スイセン</t>
    </rPh>
    <rPh sb="3" eb="5">
      <t>キギョウ</t>
    </rPh>
    <rPh sb="5" eb="8">
      <t>タントウシャ</t>
    </rPh>
    <phoneticPr fontId="7"/>
  </si>
  <si>
    <t>２．被推薦企業が行う地域の特性を活用した事業の内容を記載してください。</t>
    <rPh sb="2" eb="5">
      <t>ヒスイセン</t>
    </rPh>
    <rPh sb="5" eb="7">
      <t>キギョウ</t>
    </rPh>
    <rPh sb="8" eb="9">
      <t>オコナ</t>
    </rPh>
    <rPh sb="10" eb="12">
      <t>チイキ</t>
    </rPh>
    <rPh sb="13" eb="15">
      <t>トクセイ</t>
    </rPh>
    <rPh sb="16" eb="18">
      <t>カツヨウ</t>
    </rPh>
    <rPh sb="20" eb="22">
      <t>ジギョウ</t>
    </rPh>
    <rPh sb="23" eb="25">
      <t>ナイヨウ</t>
    </rPh>
    <phoneticPr fontId="7"/>
  </si>
  <si>
    <t>○○○-（ハイフン）○○○○の形式（半角数字）</t>
    <rPh sb="15" eb="17">
      <t>ケイシキ</t>
    </rPh>
    <rPh sb="18" eb="20">
      <t>ハンカク</t>
    </rPh>
    <rPh sb="20" eb="22">
      <t>スウジ</t>
    </rPh>
    <phoneticPr fontId="7"/>
  </si>
  <si>
    <t>市外局番から本社の代表番号を記載してください
※－（ハイフン）で区切ってください（半角数字）</t>
    <rPh sb="0" eb="2">
      <t>シガイ</t>
    </rPh>
    <rPh sb="2" eb="4">
      <t>キョクバン</t>
    </rPh>
    <rPh sb="6" eb="8">
      <t>ホンシャ</t>
    </rPh>
    <rPh sb="9" eb="11">
      <t>ダイヒョウ</t>
    </rPh>
    <rPh sb="11" eb="13">
      <t>バンゴウ</t>
    </rPh>
    <rPh sb="32" eb="34">
      <t>クギ</t>
    </rPh>
    <phoneticPr fontId="7"/>
  </si>
  <si>
    <t>申請時点</t>
    <rPh sb="0" eb="2">
      <t>シンセイ</t>
    </rPh>
    <rPh sb="2" eb="4">
      <t>ジテン</t>
    </rPh>
    <phoneticPr fontId="7"/>
  </si>
  <si>
    <t>前年度</t>
    <rPh sb="0" eb="3">
      <t>ゼンネンドネンド</t>
    </rPh>
    <phoneticPr fontId="7"/>
  </si>
  <si>
    <t>企業概要</t>
    <rPh sb="0" eb="2">
      <t>キギョウ</t>
    </rPh>
    <rPh sb="2" eb="4">
      <t>ガイヨウ</t>
    </rPh>
    <phoneticPr fontId="7"/>
  </si>
  <si>
    <t>事業の特徴</t>
    <rPh sb="0" eb="2">
      <t>ジギョウ</t>
    </rPh>
    <rPh sb="3" eb="5">
      <t>トクチョウ</t>
    </rPh>
    <phoneticPr fontId="7"/>
  </si>
  <si>
    <t>地域貢献期待</t>
    <rPh sb="0" eb="2">
      <t>チイキ</t>
    </rPh>
    <rPh sb="2" eb="4">
      <t>コウケン</t>
    </rPh>
    <rPh sb="4" eb="6">
      <t>キタイ</t>
    </rPh>
    <phoneticPr fontId="7"/>
  </si>
  <si>
    <t>推薦用紙の様式は変更しないでください。行列の追加削除は行わないでください。文字の大きさは11ptとします。</t>
    <rPh sb="0" eb="2">
      <t>スイセン</t>
    </rPh>
    <rPh sb="2" eb="4">
      <t>ヨウシ</t>
    </rPh>
    <rPh sb="5" eb="7">
      <t>ヨウシキ</t>
    </rPh>
    <rPh sb="8" eb="10">
      <t>ヘンコウ</t>
    </rPh>
    <rPh sb="19" eb="21">
      <t>ギョウレツ</t>
    </rPh>
    <rPh sb="22" eb="24">
      <t>ツイカ</t>
    </rPh>
    <rPh sb="24" eb="26">
      <t>サクジョ</t>
    </rPh>
    <rPh sb="27" eb="28">
      <t>オコナ</t>
    </rPh>
    <rPh sb="37" eb="39">
      <t>モジ</t>
    </rPh>
    <rPh sb="40" eb="41">
      <t>オオ</t>
    </rPh>
    <phoneticPr fontId="7"/>
  </si>
  <si>
    <t>業種分類（大分類）</t>
    <rPh sb="0" eb="2">
      <t>ギョウシュ</t>
    </rPh>
    <rPh sb="2" eb="4">
      <t>ブンルイ</t>
    </rPh>
    <rPh sb="5" eb="8">
      <t>ダイブンルイ</t>
    </rPh>
    <phoneticPr fontId="7"/>
  </si>
  <si>
    <t>業種分類（中分類）</t>
    <rPh sb="0" eb="2">
      <t>ギョウシュ</t>
    </rPh>
    <rPh sb="2" eb="4">
      <t>ブンルイ</t>
    </rPh>
    <rPh sb="5" eb="8">
      <t>チュウブンルイ</t>
    </rPh>
    <phoneticPr fontId="7"/>
  </si>
  <si>
    <t>業種分類（小分類）</t>
    <rPh sb="0" eb="2">
      <t>ギョウシュ</t>
    </rPh>
    <rPh sb="2" eb="4">
      <t>ブンルイ</t>
    </rPh>
    <rPh sb="5" eb="8">
      <t>ショウブンルイ</t>
    </rPh>
    <phoneticPr fontId="7"/>
  </si>
  <si>
    <r>
      <t>事業への地域特性の活用、事業の新規性・独創性、ターゲットとする顧客層の新規性・独創性、事業成長のための戦略やその見通し等について</t>
    </r>
    <r>
      <rPr>
        <u/>
        <sz val="11"/>
        <color theme="1"/>
        <rFont val="ＭＳ Ｐゴシック"/>
        <family val="3"/>
        <charset val="128"/>
        <scheme val="minor"/>
      </rPr>
      <t>具体的に</t>
    </r>
    <r>
      <rPr>
        <sz val="11"/>
        <color theme="1"/>
        <rFont val="ＭＳ Ｐゴシック"/>
        <family val="3"/>
        <charset val="128"/>
        <scheme val="minor"/>
      </rPr>
      <t>記述してください</t>
    </r>
    <rPh sb="0" eb="2">
      <t>ジギョウ</t>
    </rPh>
    <rPh sb="4" eb="6">
      <t>チイキ</t>
    </rPh>
    <rPh sb="6" eb="8">
      <t>トクセイ</t>
    </rPh>
    <rPh sb="9" eb="11">
      <t>カツヨウ</t>
    </rPh>
    <rPh sb="12" eb="14">
      <t>ジギョウ</t>
    </rPh>
    <rPh sb="15" eb="18">
      <t>シンキセイ</t>
    </rPh>
    <rPh sb="19" eb="22">
      <t>ドクソウセイ</t>
    </rPh>
    <rPh sb="31" eb="34">
      <t>コキャクソウ</t>
    </rPh>
    <rPh sb="35" eb="38">
      <t>シンキセイ</t>
    </rPh>
    <rPh sb="39" eb="42">
      <t>ドクソウセイ</t>
    </rPh>
    <rPh sb="43" eb="45">
      <t>ジギョウ</t>
    </rPh>
    <rPh sb="45" eb="47">
      <t>セイチョウ</t>
    </rPh>
    <rPh sb="51" eb="53">
      <t>センリャク</t>
    </rPh>
    <rPh sb="56" eb="58">
      <t>ミトオ</t>
    </rPh>
    <rPh sb="59" eb="60">
      <t>トウ</t>
    </rPh>
    <rPh sb="64" eb="67">
      <t>グタイテキ</t>
    </rPh>
    <rPh sb="68" eb="70">
      <t>キジュツ</t>
    </rPh>
    <phoneticPr fontId="7"/>
  </si>
  <si>
    <t>○</t>
    <phoneticPr fontId="7"/>
  </si>
  <si>
    <t>①地域経済を牽引すると見込まれる具体的な事業の計画（設備投資の予定等）がある場合は具体的に記述してください。</t>
    <rPh sb="38" eb="40">
      <t>バアイ</t>
    </rPh>
    <phoneticPr fontId="7"/>
  </si>
  <si>
    <r>
      <t>②上記の計画やそれ以外の取組によって、以下のいずれかについて推薦者または地域のステークホルダーの期待・協力について数値などを用いて</t>
    </r>
    <r>
      <rPr>
        <u/>
        <sz val="11"/>
        <color theme="1"/>
        <rFont val="ＭＳ Ｐゴシック"/>
        <family val="3"/>
        <charset val="128"/>
        <scheme val="minor"/>
      </rPr>
      <t>具体的に</t>
    </r>
    <r>
      <rPr>
        <sz val="11"/>
        <color theme="1"/>
        <rFont val="ＭＳ Ｐゴシック"/>
        <family val="3"/>
        <charset val="128"/>
        <scheme val="minor"/>
      </rPr>
      <t>記述してください
・地域内の事業者間で取引額が増加する
・地域内の事業者の売上が増加する
・地域内の事業者の雇用者数または給与支払額等が増加する</t>
    </r>
    <rPh sb="1" eb="3">
      <t>ジョウキ</t>
    </rPh>
    <rPh sb="4" eb="6">
      <t>ケイカク</t>
    </rPh>
    <rPh sb="9" eb="11">
      <t>イガイ</t>
    </rPh>
    <rPh sb="12" eb="14">
      <t>トリクミ</t>
    </rPh>
    <phoneticPr fontId="7"/>
  </si>
  <si>
    <t>A</t>
    <phoneticPr fontId="19"/>
  </si>
  <si>
    <t>農業</t>
  </si>
  <si>
    <t>耕種農業</t>
  </si>
  <si>
    <t>B</t>
    <phoneticPr fontId="19"/>
  </si>
  <si>
    <t>林業</t>
  </si>
  <si>
    <t>畜産農業</t>
  </si>
  <si>
    <t>C</t>
    <phoneticPr fontId="19"/>
  </si>
  <si>
    <t>農業サービス業（園芸サービス業を除く）</t>
  </si>
  <si>
    <t>D</t>
    <phoneticPr fontId="19"/>
  </si>
  <si>
    <t>水産養殖業</t>
  </si>
  <si>
    <t>園芸サービス業</t>
  </si>
  <si>
    <t>E</t>
    <phoneticPr fontId="19"/>
  </si>
  <si>
    <t>育林業</t>
  </si>
  <si>
    <t>F</t>
    <phoneticPr fontId="19"/>
  </si>
  <si>
    <t>総合工事業</t>
  </si>
  <si>
    <t>素材生産業</t>
  </si>
  <si>
    <t>G</t>
    <phoneticPr fontId="19"/>
  </si>
  <si>
    <t>特用林産物生産業（きのこ類の栽培を除く）</t>
  </si>
  <si>
    <t>H</t>
    <phoneticPr fontId="19"/>
  </si>
  <si>
    <t>設備工事業</t>
  </si>
  <si>
    <t>林業サービス業</t>
  </si>
  <si>
    <t xml:space="preserve">I </t>
    <phoneticPr fontId="19"/>
  </si>
  <si>
    <t>食料品製造業</t>
  </si>
  <si>
    <t>その他の林業</t>
  </si>
  <si>
    <t>J</t>
    <phoneticPr fontId="19"/>
  </si>
  <si>
    <t>飲料・たばこ・飼料製造業</t>
  </si>
  <si>
    <t>海面漁業</t>
  </si>
  <si>
    <t>K</t>
    <phoneticPr fontId="19"/>
  </si>
  <si>
    <t>繊維工業</t>
  </si>
  <si>
    <t>内水面漁業</t>
  </si>
  <si>
    <t>L</t>
    <phoneticPr fontId="19"/>
  </si>
  <si>
    <t>海面養殖業</t>
  </si>
  <si>
    <t>M</t>
    <phoneticPr fontId="19"/>
  </si>
  <si>
    <t>家具・装備品製造業</t>
  </si>
  <si>
    <t>内水面養殖業</t>
  </si>
  <si>
    <t>N</t>
    <phoneticPr fontId="19"/>
  </si>
  <si>
    <t>パルプ・紙・紙加工品製造業</t>
  </si>
  <si>
    <t>金属鉱業</t>
  </si>
  <si>
    <t>O</t>
    <phoneticPr fontId="19"/>
  </si>
  <si>
    <t>印刷・同関連業</t>
  </si>
  <si>
    <t>石炭・亜炭鉱業</t>
  </si>
  <si>
    <t>P</t>
    <phoneticPr fontId="19"/>
  </si>
  <si>
    <t>化学工業</t>
  </si>
  <si>
    <t>原油・天然ガス鉱業</t>
  </si>
  <si>
    <t>Q</t>
    <phoneticPr fontId="19"/>
  </si>
  <si>
    <t>石油製品・石炭製品製造業</t>
  </si>
  <si>
    <t>採石業，砂・砂利・玉石採取業</t>
  </si>
  <si>
    <t>R</t>
    <phoneticPr fontId="19"/>
  </si>
  <si>
    <t>窯業原料用鉱物鉱業（耐火物・陶磁器・ガラス・セメント原料用に限る）</t>
  </si>
  <si>
    <t>ゴム製品製造業</t>
  </si>
  <si>
    <t>その他の鉱業</t>
  </si>
  <si>
    <t>T</t>
    <phoneticPr fontId="19"/>
  </si>
  <si>
    <t>なめし革・同製品・毛皮製造業</t>
  </si>
  <si>
    <t>一般土木建築工事業</t>
  </si>
  <si>
    <t>窯業・土石製品製造業</t>
  </si>
  <si>
    <t>土木工事業（舗装工事業を除く）</t>
  </si>
  <si>
    <t>鉄鋼業</t>
  </si>
  <si>
    <t>舗装工事業</t>
  </si>
  <si>
    <t>非鉄金属製造業</t>
  </si>
  <si>
    <t>建築工事業(木造建築工事業を除く)</t>
  </si>
  <si>
    <t>金属製品製造業</t>
  </si>
  <si>
    <t>木造建築工事業</t>
  </si>
  <si>
    <t>はん用機械器具製造業</t>
  </si>
  <si>
    <t>建築リフォーム工事業</t>
  </si>
  <si>
    <t>生産用機械器具製造業</t>
  </si>
  <si>
    <t>大工工事業</t>
  </si>
  <si>
    <t>業務用機械器具製造業</t>
  </si>
  <si>
    <t>とび・土工・コンクリート工事業</t>
  </si>
  <si>
    <t>電子部品・デバイス・電子回路製造業</t>
  </si>
  <si>
    <t>鉄骨・鉄筋工事業</t>
  </si>
  <si>
    <t>電気機械器具製造業</t>
  </si>
  <si>
    <t>石工・れんが・タイル・ブロック工事業</t>
  </si>
  <si>
    <t>情報通信機械器具製造業</t>
  </si>
  <si>
    <t>左官工事業</t>
  </si>
  <si>
    <t>輸送用機械器具製造業</t>
  </si>
  <si>
    <t>板金・金物工事業</t>
  </si>
  <si>
    <t>その他の製造業</t>
  </si>
  <si>
    <t>塗装工事業</t>
  </si>
  <si>
    <t>電気業</t>
  </si>
  <si>
    <t>床・内装工事業</t>
  </si>
  <si>
    <t>ガス業</t>
  </si>
  <si>
    <t>その他の職別工事業</t>
  </si>
  <si>
    <t>熱供給業</t>
  </si>
  <si>
    <t>電気工事業</t>
  </si>
  <si>
    <t>水道業</t>
  </si>
  <si>
    <t>電気通信・信号装置工事業</t>
  </si>
  <si>
    <t>通信業</t>
  </si>
  <si>
    <t>管工事業（さく井工事業を除く）</t>
  </si>
  <si>
    <t>放送業</t>
  </si>
  <si>
    <t>機械器具設置工事業</t>
  </si>
  <si>
    <t>情報サービス業</t>
  </si>
  <si>
    <t>その他の設備工事業</t>
  </si>
  <si>
    <t>インターネット附随サービス業</t>
  </si>
  <si>
    <t>畜産食料品製造業</t>
  </si>
  <si>
    <t>映像・音声・文字情報制作業</t>
  </si>
  <si>
    <t>水産食料品製造業</t>
  </si>
  <si>
    <t>鉄道業</t>
  </si>
  <si>
    <t>野菜缶詰・果実缶詰・農産保存食料品製造業</t>
  </si>
  <si>
    <t>道路旅客運送業</t>
  </si>
  <si>
    <t>調味料製造業</t>
  </si>
  <si>
    <t>道路貨物運送業</t>
  </si>
  <si>
    <t>糖類製造業</t>
  </si>
  <si>
    <t>水運業</t>
  </si>
  <si>
    <t>精穀・製粉業</t>
  </si>
  <si>
    <t>航空運輸業</t>
  </si>
  <si>
    <t>パン・菓子製造業</t>
  </si>
  <si>
    <t>倉庫業</t>
  </si>
  <si>
    <t>動植物油脂製造業</t>
  </si>
  <si>
    <t>運輸に附帯するサービス業</t>
  </si>
  <si>
    <t>その他の食料品製造業</t>
  </si>
  <si>
    <t>郵便業（信書便事業を含む）</t>
  </si>
  <si>
    <t>清涼飲料製造業</t>
  </si>
  <si>
    <t>各種商品卸売業</t>
  </si>
  <si>
    <t>酒類製造業</t>
  </si>
  <si>
    <t>繊維・衣服等卸売業</t>
  </si>
  <si>
    <t>茶・コーヒー製造業（清涼飲料を除く）</t>
  </si>
  <si>
    <t>飲食料品卸売業</t>
  </si>
  <si>
    <t>製氷業</t>
  </si>
  <si>
    <t>たばこ製造業</t>
  </si>
  <si>
    <t>機械器具卸売業</t>
  </si>
  <si>
    <t>飼料・有機質肥料製造業</t>
  </si>
  <si>
    <t>その他の卸売業</t>
  </si>
  <si>
    <t>製糸業，紡績業，化学繊維・ねん糸等製造業</t>
  </si>
  <si>
    <t>各種商品小売業</t>
  </si>
  <si>
    <t>織物業</t>
  </si>
  <si>
    <t>織物・衣服・身の回り品小売業</t>
  </si>
  <si>
    <t>ニット生地製造業</t>
  </si>
  <si>
    <t>飲食料品小売業</t>
  </si>
  <si>
    <t>染色整理業</t>
  </si>
  <si>
    <t>機械器具小売業</t>
  </si>
  <si>
    <t>綱・網・レース・繊維粗製品製造業</t>
  </si>
  <si>
    <t>その他の小売業</t>
  </si>
  <si>
    <t>外衣・シャツ製造業（和式を除く）</t>
  </si>
  <si>
    <t>無店舗小売業</t>
  </si>
  <si>
    <t>下着類製造業</t>
  </si>
  <si>
    <t>銀行業</t>
  </si>
  <si>
    <t>和装製品・その他の衣服・繊維製身の回り品製造業</t>
  </si>
  <si>
    <t>協同組織金融業</t>
  </si>
  <si>
    <t>その他の繊維製品製造業</t>
  </si>
  <si>
    <t>製材業，木製品製造業</t>
  </si>
  <si>
    <t>造作材・合板・建築用組立材料製造業</t>
  </si>
  <si>
    <t>補助的金融業等</t>
  </si>
  <si>
    <t>木製容器製造業（竹，とうを含む）</t>
  </si>
  <si>
    <t>その他の木製品製造業(竹，とうを含む)</t>
  </si>
  <si>
    <t>不動産取引業</t>
  </si>
  <si>
    <t>家具製造業</t>
  </si>
  <si>
    <t>不動産賃貸業・管理業</t>
  </si>
  <si>
    <t>宗教用具製造業</t>
  </si>
  <si>
    <t>物品賃貸業</t>
  </si>
  <si>
    <t>建具製造業</t>
  </si>
  <si>
    <t>学術・開発研究機関</t>
  </si>
  <si>
    <t>その他の家具・装備品製造業</t>
  </si>
  <si>
    <t>パルプ製造業</t>
  </si>
  <si>
    <t>広告業</t>
  </si>
  <si>
    <t>紙製造業</t>
  </si>
  <si>
    <t>加工紙製造業</t>
  </si>
  <si>
    <t>宿泊業</t>
  </si>
  <si>
    <t>紙製品製造業</t>
  </si>
  <si>
    <t>飲食店</t>
  </si>
  <si>
    <t>紙製容器製造業</t>
  </si>
  <si>
    <t>持ち帰り・配達飲食サービス業</t>
  </si>
  <si>
    <t>その他のパルプ・紙・紙加工品製造業</t>
  </si>
  <si>
    <t>洗濯・理容・美容・浴場業</t>
  </si>
  <si>
    <t>印刷業</t>
  </si>
  <si>
    <t>その他の生活関連サービス業</t>
  </si>
  <si>
    <t>製版業</t>
  </si>
  <si>
    <t>娯楽業</t>
  </si>
  <si>
    <t>製本業，印刷物加工業</t>
  </si>
  <si>
    <t>学校教育</t>
  </si>
  <si>
    <t>印刷関連サービス業</t>
  </si>
  <si>
    <t>化学肥料製造業</t>
  </si>
  <si>
    <t>医療業</t>
  </si>
  <si>
    <t>無機化学工業製品製造業</t>
  </si>
  <si>
    <t>保健衛生</t>
  </si>
  <si>
    <t>有機化学工業製品製造業</t>
  </si>
  <si>
    <t>社会保険・社会福祉・介護事業</t>
  </si>
  <si>
    <t>油脂加工製品・石けん・合成洗剤・界面活性剤・塗料製造業</t>
  </si>
  <si>
    <t>郵便局</t>
  </si>
  <si>
    <t>医薬品製造業</t>
  </si>
  <si>
    <t>化粧品・歯磨・その他の化粧用調整品製造業</t>
  </si>
  <si>
    <t>廃棄物処理業</t>
  </si>
  <si>
    <t>その他の化学工業</t>
  </si>
  <si>
    <t>自動車整備業</t>
  </si>
  <si>
    <t>石油精製業</t>
  </si>
  <si>
    <t>潤滑油・グリース製造業（石油精製業によらないもの）</t>
  </si>
  <si>
    <t>職業紹介・労働者派遣業</t>
  </si>
  <si>
    <t>コークス製造業</t>
  </si>
  <si>
    <t>その他の事業サービス業</t>
  </si>
  <si>
    <t>舗装材料製造業</t>
  </si>
  <si>
    <t>政治・経済・文化団体</t>
  </si>
  <si>
    <t>その他の石油製品・石炭製品製造業</t>
  </si>
  <si>
    <t>宗教</t>
  </si>
  <si>
    <t>プラスチック板・棒・管・継手・異形押出製品製造業</t>
  </si>
  <si>
    <t>その他のサービス業</t>
  </si>
  <si>
    <t>プラスチックフィルム・シート・床材・合成皮革製造業</t>
  </si>
  <si>
    <t>外国公務</t>
  </si>
  <si>
    <t>工業用プラスチック製品製造業</t>
  </si>
  <si>
    <t>発泡・強化プラスチック製品製造業</t>
  </si>
  <si>
    <t>プラスチック成形材料製造業（廃プラスチックを含む）</t>
  </si>
  <si>
    <t>分類不能の産業</t>
  </si>
  <si>
    <t>その他のプラスチック製品製造業</t>
  </si>
  <si>
    <t>タイヤ・チューブ製造業</t>
  </si>
  <si>
    <t>ゴム製・プラスチック製履物・同附属品製造業</t>
  </si>
  <si>
    <t>ゴムベルト・ゴムホース・工業用ゴム製品製造業</t>
  </si>
  <si>
    <t>その他のゴム製品製造業</t>
  </si>
  <si>
    <t>なめし革製造業</t>
  </si>
  <si>
    <t>工業用革製品製造業（手袋を除く）</t>
  </si>
  <si>
    <t>革製履物用材料・同附属品製造業</t>
  </si>
  <si>
    <t>革製履物製造業</t>
  </si>
  <si>
    <t>革製手袋製造業</t>
  </si>
  <si>
    <t>かばん製造業</t>
  </si>
  <si>
    <t>袋物製造業</t>
  </si>
  <si>
    <t>毛皮製造業</t>
  </si>
  <si>
    <t>その他のなめし革製品製造業</t>
  </si>
  <si>
    <t>ガラス・同製品製造業</t>
  </si>
  <si>
    <t>セメント・同製品製造業</t>
  </si>
  <si>
    <t>建設用粘土製品製造業（陶磁器製を除く)</t>
  </si>
  <si>
    <t>陶磁器・同関連製品製造業</t>
  </si>
  <si>
    <t>耐火物製造業</t>
  </si>
  <si>
    <t>炭素・黒鉛製品製造業</t>
  </si>
  <si>
    <t>研磨材・同製品製造業</t>
  </si>
  <si>
    <t>骨材・石工品等製造業</t>
  </si>
  <si>
    <t>その他の窯業・土石製品製造業</t>
  </si>
  <si>
    <t>製鉄業</t>
  </si>
  <si>
    <t>製鋼・製鋼圧延業</t>
  </si>
  <si>
    <t>製鋼を行わない鋼材製造業（表面処理鋼材を除く）</t>
  </si>
  <si>
    <t>表面処理鋼材製造業</t>
  </si>
  <si>
    <t>鉄素形材製造業</t>
  </si>
  <si>
    <t>その他の鉄鋼業</t>
  </si>
  <si>
    <t>非鉄金属第1次製錬・精製業</t>
  </si>
  <si>
    <t>非鉄金属第2次製錬・精製業（非鉄金属合金製造業を含む）</t>
  </si>
  <si>
    <t>非鉄金属・同合金圧延業（抽伸，押出しを含む）</t>
  </si>
  <si>
    <t>電線・ケーブル製造業</t>
  </si>
  <si>
    <t>非鉄金属素形材製造業</t>
  </si>
  <si>
    <t>その他の非鉄金属製造業</t>
  </si>
  <si>
    <t>ブリキ缶・その他のめっき板等製品製造業</t>
  </si>
  <si>
    <t>洋食器・刃物・手道具・金物類製造業</t>
  </si>
  <si>
    <t>暖房・調理等装置,配管工事用附属品製造業</t>
  </si>
  <si>
    <t>建設用・建築用金属製品製造業（製缶板金業を含む)</t>
  </si>
  <si>
    <t>金属素形材製品製造業</t>
  </si>
  <si>
    <t>金属被覆・彫刻業，熱処理業（ほうろう鉄器を除く）</t>
  </si>
  <si>
    <t>金属線製品製造業（ねじ類を除く)</t>
  </si>
  <si>
    <t>ボルト・ナット・リベット・小ねじ・木ねじ等製造業</t>
  </si>
  <si>
    <t>その他の金属製品製造業</t>
  </si>
  <si>
    <t>ボイラ・原動機製造業</t>
  </si>
  <si>
    <t>ポンプ・圧縮機器製造業</t>
  </si>
  <si>
    <t>一般産業用機械・装置製造業</t>
  </si>
  <si>
    <t>その他のはん用機械・同部分品製造業</t>
  </si>
  <si>
    <t>農業用機械製造業（農業用器具を除く）</t>
  </si>
  <si>
    <t>建設機械・鉱山機械製造業</t>
  </si>
  <si>
    <t>繊維機械製造業</t>
  </si>
  <si>
    <t>生活関連産業用機械製造業</t>
  </si>
  <si>
    <t>基礎素材産業用機械製造業</t>
  </si>
  <si>
    <t>金属加工機械製造業</t>
  </si>
  <si>
    <t>半導体・フラットパネルディスプレイ製造装置製造業</t>
  </si>
  <si>
    <t>その他の生産用機械・同部分品製造業</t>
  </si>
  <si>
    <t>事務用機械器具製造業</t>
  </si>
  <si>
    <t>サービス用・娯楽用機械器具製造業</t>
  </si>
  <si>
    <t>計量器・測定器・分析機器・試験機・測量機械器具・理化学機械器具製造業</t>
  </si>
  <si>
    <t>医療用機械器具・医療用品製造業</t>
  </si>
  <si>
    <t>光学機械器具・レンズ製造業</t>
  </si>
  <si>
    <t>武器製造業</t>
  </si>
  <si>
    <t>電子デバイス製造業</t>
  </si>
  <si>
    <t>電子部品製造業</t>
  </si>
  <si>
    <t>記録メディア製造業</t>
  </si>
  <si>
    <t>電子回路製造業</t>
  </si>
  <si>
    <t>ユニット部品製造業</t>
  </si>
  <si>
    <t>その他の電子部品・デバイス・電子回路製造業</t>
  </si>
  <si>
    <t>発電用・送電用・配電用電気機械器具製造業</t>
  </si>
  <si>
    <t>産業用電気機械器具製造業</t>
  </si>
  <si>
    <t>民生用電気機械器具製造業</t>
  </si>
  <si>
    <t>電球・電気照明器具製造業</t>
  </si>
  <si>
    <t>電池製造業</t>
  </si>
  <si>
    <t>電子応用装置製造業</t>
  </si>
  <si>
    <t>電気計測器製造業</t>
  </si>
  <si>
    <t>その他の電気機械器具製造業</t>
  </si>
  <si>
    <t>通信機械器具・同関連機械器具製造業</t>
  </si>
  <si>
    <t>映像・音響機械器具製造業</t>
  </si>
  <si>
    <t>電子計算機・同附属装置製造業</t>
  </si>
  <si>
    <t>自動車・同附属品製造業</t>
  </si>
  <si>
    <t>鉄道車両・同部分品製造業</t>
  </si>
  <si>
    <t>船舶製造・修理業，舶用機関製造業</t>
  </si>
  <si>
    <t>航空機・同附属品製造業</t>
  </si>
  <si>
    <t>産業用運搬車両・同部分品・附属品製造業</t>
  </si>
  <si>
    <t>その他の輸送用機械器具製造業</t>
  </si>
  <si>
    <t>貴金属・宝石製品製造業</t>
  </si>
  <si>
    <t>装身具・装飾品・ボタン・同関連品製造業（貴金属・宝石製を除く）</t>
  </si>
  <si>
    <t>時計・同部分品製造業</t>
  </si>
  <si>
    <t>楽器製造業</t>
  </si>
  <si>
    <t>がん具・運動用具製造業</t>
  </si>
  <si>
    <t>ペン・鉛筆・絵画用品・その他の事務用品製造業</t>
  </si>
  <si>
    <t>漆器製造業</t>
  </si>
  <si>
    <t>畳等生活雑貨製品製造業</t>
  </si>
  <si>
    <t>他に分類されない製造業</t>
  </si>
  <si>
    <t>上水道業</t>
  </si>
  <si>
    <t>工業用水道業</t>
  </si>
  <si>
    <t>下水道業</t>
  </si>
  <si>
    <t>固定電気通信業</t>
  </si>
  <si>
    <t>移動電気通信業</t>
  </si>
  <si>
    <t>電気通信に附帯するサービス業</t>
  </si>
  <si>
    <t>公共放送業（有線放送業を除く）</t>
  </si>
  <si>
    <t>民間放送業（有線放送業を除く）</t>
  </si>
  <si>
    <t>有線放送業</t>
  </si>
  <si>
    <t>ソフトウェア業</t>
  </si>
  <si>
    <t>情報処理・提供サービス業</t>
  </si>
  <si>
    <t>映像情報制作・配給業</t>
  </si>
  <si>
    <t>音声情報制作業</t>
  </si>
  <si>
    <t>新聞業</t>
  </si>
  <si>
    <t>出版業</t>
  </si>
  <si>
    <t>広告制作業</t>
  </si>
  <si>
    <t>映像・音声・文字情報制作に附帯するサービス業</t>
  </si>
  <si>
    <t>一般乗合旅客自動車運送業</t>
  </si>
  <si>
    <t>一般乗用旅客自動車運送業</t>
  </si>
  <si>
    <t>一般貸切旅客自動車運送業</t>
  </si>
  <si>
    <t>その他の道路旅客運送業</t>
  </si>
  <si>
    <t>一般貨物自動車運送業</t>
  </si>
  <si>
    <t>特定貨物自動車運送業</t>
  </si>
  <si>
    <t>貨物軽自動車運送業</t>
  </si>
  <si>
    <t>集配利用運送業</t>
  </si>
  <si>
    <t>その他の道路貨物運送業</t>
  </si>
  <si>
    <t>外航海運業</t>
  </si>
  <si>
    <t>沿海海運業</t>
  </si>
  <si>
    <t>内陸水運業</t>
  </si>
  <si>
    <t>船舶貸渡業</t>
  </si>
  <si>
    <t>航空運送業</t>
  </si>
  <si>
    <t>航空機使用業（航空運送業を除く）</t>
  </si>
  <si>
    <t>倉庫業（冷蔵倉庫業を除く）</t>
  </si>
  <si>
    <t>冷蔵倉庫業</t>
  </si>
  <si>
    <t>港湾運送業</t>
  </si>
  <si>
    <t>貨物運送取扱業（集配利用運送業を除く）</t>
  </si>
  <si>
    <t>運送代理店</t>
  </si>
  <si>
    <t>こん包業</t>
  </si>
  <si>
    <t>運輸施設提供業</t>
  </si>
  <si>
    <t>その他の運輸に附帯するサービス業</t>
  </si>
  <si>
    <t>繊維品卸売業（衣服，身の回り品を除く）</t>
  </si>
  <si>
    <t>衣服卸売業</t>
  </si>
  <si>
    <t>身の回り品卸売業</t>
  </si>
  <si>
    <t>農畜産物・水産物卸売業</t>
  </si>
  <si>
    <t>食料・飲料卸売業</t>
  </si>
  <si>
    <t>建築材料卸売業</t>
  </si>
  <si>
    <t>化学製品卸売業</t>
  </si>
  <si>
    <t>石油・鉱物卸売業</t>
  </si>
  <si>
    <t>鉄鋼製品卸売業</t>
  </si>
  <si>
    <t>非鉄金属卸売業</t>
  </si>
  <si>
    <t>再生資源卸売業</t>
  </si>
  <si>
    <t>産業機械器具卸売業</t>
  </si>
  <si>
    <t>自動車卸売業</t>
  </si>
  <si>
    <t>電気機械器具卸売業</t>
  </si>
  <si>
    <t>その他の機械器具卸売業</t>
  </si>
  <si>
    <t>家具・建具・じゅう器等卸売業</t>
  </si>
  <si>
    <t>医薬品・化粧品等卸売業</t>
  </si>
  <si>
    <t>紙・紙製品卸売業</t>
  </si>
  <si>
    <t>他に分類されない卸売業</t>
  </si>
  <si>
    <t>百貨店，総合スーパー</t>
  </si>
  <si>
    <t>その他の各種商品小売業（従業者が常時50人未満のもの）</t>
  </si>
  <si>
    <t>呉服・服地・寝具小売業</t>
  </si>
  <si>
    <t>男子服小売業</t>
  </si>
  <si>
    <t>婦人・子供服小売業</t>
  </si>
  <si>
    <t>靴・履物小売業</t>
  </si>
  <si>
    <t>その他の織物・衣服・身の回り品小売業</t>
  </si>
  <si>
    <t>各種食料品小売業</t>
  </si>
  <si>
    <t>野菜・果実小売業</t>
  </si>
  <si>
    <t>食肉小売業</t>
  </si>
  <si>
    <t>鮮魚小売業</t>
  </si>
  <si>
    <t>酒小売業</t>
  </si>
  <si>
    <t>菓子・パン小売業</t>
  </si>
  <si>
    <t>その他の飲食料品小売業</t>
  </si>
  <si>
    <t>自動車小売業</t>
  </si>
  <si>
    <t>自転車小売業</t>
  </si>
  <si>
    <t>機械器具小売業（自動車，自転車を除く）</t>
  </si>
  <si>
    <t>家具・建具・畳小売業</t>
  </si>
  <si>
    <t>じゅう器小売業</t>
  </si>
  <si>
    <t>医薬品・化粧品小売業</t>
  </si>
  <si>
    <t>農耕用品小売業</t>
  </si>
  <si>
    <t>燃料小売業</t>
  </si>
  <si>
    <t>書籍・文房具小売業</t>
  </si>
  <si>
    <t>スポーツ用品・がん具・娯楽用品・楽器小売業</t>
  </si>
  <si>
    <t>写真機・時計・眼鏡小売業</t>
  </si>
  <si>
    <t>他に分類されない小売業</t>
  </si>
  <si>
    <t>通信販売・訪問販売小売業</t>
  </si>
  <si>
    <t>自動販売機による小売業</t>
  </si>
  <si>
    <t>その他の無店舗小売業</t>
  </si>
  <si>
    <t>中央銀行</t>
  </si>
  <si>
    <t>銀行（中央銀行を除く）</t>
  </si>
  <si>
    <t>中小企業等金融業</t>
  </si>
  <si>
    <t>農林水産金融業</t>
  </si>
  <si>
    <t>貸金業</t>
  </si>
  <si>
    <t>質屋</t>
  </si>
  <si>
    <t>クレジットカード業，割賦金融業</t>
  </si>
  <si>
    <t>その他の非預金信用機関</t>
  </si>
  <si>
    <t>金融商品取引業</t>
  </si>
  <si>
    <t>商品先物取引業，商品投資顧問業</t>
  </si>
  <si>
    <t>補助的金融業，金融附帯業</t>
  </si>
  <si>
    <t>信託業</t>
  </si>
  <si>
    <t>金融代理業</t>
  </si>
  <si>
    <t>生命保険業</t>
  </si>
  <si>
    <t>損害保険業</t>
  </si>
  <si>
    <t>共済事業，少額短期保険業</t>
  </si>
  <si>
    <t>保険媒介代理業</t>
  </si>
  <si>
    <t>保険サービス業</t>
  </si>
  <si>
    <t>建物売買業，土地売買業</t>
  </si>
  <si>
    <t>不動産代理業・仲介業</t>
  </si>
  <si>
    <t>不動産賃貸業（貸家業，貸間業を除く）</t>
  </si>
  <si>
    <t>貸家業，貸間業</t>
  </si>
  <si>
    <t>駐車場業</t>
  </si>
  <si>
    <t>不動産管理業</t>
  </si>
  <si>
    <t>各種物品賃貸業</t>
  </si>
  <si>
    <t>産業用機械器具賃貸業</t>
  </si>
  <si>
    <t>事務用機械器具賃貸業</t>
  </si>
  <si>
    <t>自動車賃貸業</t>
  </si>
  <si>
    <t>スポーツ・娯楽用品賃貸業</t>
  </si>
  <si>
    <t>その他の物品賃貸業</t>
  </si>
  <si>
    <t>自然科学研究所</t>
  </si>
  <si>
    <t>人文・社会科学研究所</t>
  </si>
  <si>
    <t>法律事務所，特許事務所</t>
  </si>
  <si>
    <t>公証人役場，司法書士事務所，土地家屋調査士事務所</t>
  </si>
  <si>
    <t>行政書士事務所</t>
  </si>
  <si>
    <t>公認会計士事務所，税理士事務所</t>
  </si>
  <si>
    <t>社会保険労務士事務所</t>
  </si>
  <si>
    <t>デザイン業</t>
  </si>
  <si>
    <t>著述・芸術家業</t>
  </si>
  <si>
    <t>経営コンサルタント業，純粋持株会社</t>
  </si>
  <si>
    <t>その他の専門サービス業</t>
  </si>
  <si>
    <t>獣医業</t>
  </si>
  <si>
    <t>土木建築サービス業</t>
  </si>
  <si>
    <t>機械設計業</t>
  </si>
  <si>
    <t>商品・非破壊検査業</t>
  </si>
  <si>
    <t>計量証明業</t>
  </si>
  <si>
    <t>写真業</t>
  </si>
  <si>
    <t>その他の技術サービス業</t>
  </si>
  <si>
    <t>旅館，ホテル</t>
  </si>
  <si>
    <t>簡易宿所</t>
  </si>
  <si>
    <t>下宿業</t>
  </si>
  <si>
    <t>その他の宿泊業</t>
  </si>
  <si>
    <t>食堂，レストラン（専門料理店を除く）</t>
  </si>
  <si>
    <t>専門料理店</t>
  </si>
  <si>
    <t>そば・うどん店</t>
  </si>
  <si>
    <t>すし店</t>
  </si>
  <si>
    <t>酒場，ビヤホール</t>
  </si>
  <si>
    <t>バー，キャバレー，ナイトクラブ</t>
  </si>
  <si>
    <t>喫茶店</t>
  </si>
  <si>
    <t>その他の飲食店</t>
  </si>
  <si>
    <t>持ち帰り飲食サービス業</t>
  </si>
  <si>
    <t>配達飲食サービス業</t>
  </si>
  <si>
    <t>洗濯業</t>
  </si>
  <si>
    <t>理容業</t>
  </si>
  <si>
    <t>美容業</t>
  </si>
  <si>
    <t>一般公衆浴場業</t>
  </si>
  <si>
    <t>その他の公衆浴場業</t>
  </si>
  <si>
    <t>その他の洗濯・理容・美容・浴場業</t>
  </si>
  <si>
    <t>旅行業</t>
  </si>
  <si>
    <t>家事サービス業</t>
  </si>
  <si>
    <t>衣服裁縫修理業</t>
  </si>
  <si>
    <t>物品預り業</t>
  </si>
  <si>
    <t>火葬・墓地管理業</t>
  </si>
  <si>
    <t>冠婚葬祭業</t>
  </si>
  <si>
    <t>他に分類されない生活関連サービス業</t>
  </si>
  <si>
    <t>映画館</t>
  </si>
  <si>
    <t>興行場（別掲を除く），興行団</t>
  </si>
  <si>
    <t>競輪・競馬等の競走場，競技団</t>
  </si>
  <si>
    <t>スポーツ施設提供業</t>
  </si>
  <si>
    <t>公園，遊園地</t>
  </si>
  <si>
    <t>遊戯場</t>
  </si>
  <si>
    <t>その他の娯楽業</t>
  </si>
  <si>
    <t>幼稚園</t>
  </si>
  <si>
    <t>小学校</t>
  </si>
  <si>
    <t>中学校</t>
  </si>
  <si>
    <t>高等学校，中等教育学校</t>
  </si>
  <si>
    <t>特別支援学校</t>
  </si>
  <si>
    <t>高等教育機関</t>
  </si>
  <si>
    <t>専修学校，各種学校</t>
  </si>
  <si>
    <t>学校教育支援機関</t>
  </si>
  <si>
    <t>幼保連携型認定こども園</t>
  </si>
  <si>
    <t>社会教育</t>
  </si>
  <si>
    <t>職業・教育支援施設</t>
  </si>
  <si>
    <t>学習塾</t>
  </si>
  <si>
    <t>教養・技能教授業</t>
  </si>
  <si>
    <t>他に分類されない教育，学習支援業</t>
  </si>
  <si>
    <t>病院</t>
  </si>
  <si>
    <t>一般診療所</t>
  </si>
  <si>
    <t>歯科診療所</t>
  </si>
  <si>
    <t>助産・看護業</t>
  </si>
  <si>
    <t>療術業</t>
  </si>
  <si>
    <t>医療に附帯するサービス業</t>
  </si>
  <si>
    <t>保健所</t>
  </si>
  <si>
    <t>健康相談施設</t>
  </si>
  <si>
    <t>その他の保健衛生</t>
  </si>
  <si>
    <t>社会保険事業団体</t>
  </si>
  <si>
    <t>福祉事務所</t>
  </si>
  <si>
    <t>児童福祉事業</t>
  </si>
  <si>
    <t>老人福祉・介護事業</t>
  </si>
  <si>
    <t>障害者福祉事業</t>
  </si>
  <si>
    <t>その他の社会保険・社会福祉・介護事業</t>
  </si>
  <si>
    <t>郵便局受託業</t>
  </si>
  <si>
    <t>農林水産業協同組合（他に分類されないもの）</t>
  </si>
  <si>
    <t>事業協同組合（他に分類されないもの）</t>
  </si>
  <si>
    <t>一般廃棄物処理業</t>
  </si>
  <si>
    <t>産業廃棄物処理業</t>
  </si>
  <si>
    <t>その他の廃棄物処理業</t>
  </si>
  <si>
    <t>機械修理業（電気機械器具を除く）</t>
  </si>
  <si>
    <t>電気機械器具修理業</t>
  </si>
  <si>
    <t>表具業</t>
  </si>
  <si>
    <t>その他の修理業</t>
  </si>
  <si>
    <t>職業紹介業</t>
  </si>
  <si>
    <t>労働者派遣業</t>
  </si>
  <si>
    <t>速記・ワープロ入力・複写業</t>
  </si>
  <si>
    <t>建物サービス業</t>
  </si>
  <si>
    <t>警備業</t>
  </si>
  <si>
    <t>他に分類されない事業サービス業</t>
  </si>
  <si>
    <t>経済団体</t>
  </si>
  <si>
    <t>労働団体</t>
  </si>
  <si>
    <t>学術・文化団体</t>
  </si>
  <si>
    <t>政治団体</t>
  </si>
  <si>
    <t>他に分類されない非営利的団体</t>
  </si>
  <si>
    <t>神道系宗教</t>
  </si>
  <si>
    <t>仏教系宗教</t>
  </si>
  <si>
    <t>キリスト教系宗教</t>
  </si>
  <si>
    <t>その他の宗教</t>
  </si>
  <si>
    <t>集会場</t>
  </si>
  <si>
    <t>と畜場</t>
  </si>
  <si>
    <t>他に分類されないサービス業</t>
  </si>
  <si>
    <t>外国公館</t>
  </si>
  <si>
    <t>その他の外国公務</t>
  </si>
  <si>
    <t>申請時点の企業全体の従業員数を記載してください
（パート、アルバイト含む）</t>
    <rPh sb="0" eb="2">
      <t>シンセイ</t>
    </rPh>
    <rPh sb="2" eb="4">
      <t>ジテン</t>
    </rPh>
    <rPh sb="5" eb="7">
      <t>キギョウ</t>
    </rPh>
    <rPh sb="7" eb="9">
      <t>ゼンタイ</t>
    </rPh>
    <rPh sb="10" eb="13">
      <t>ジュウギョウイン</t>
    </rPh>
    <rPh sb="13" eb="14">
      <t>スウ</t>
    </rPh>
    <rPh sb="34" eb="35">
      <t>フク</t>
    </rPh>
    <phoneticPr fontId="7"/>
  </si>
  <si>
    <t>前年度の企業全体の従業員数を記載してください
（パート、アルバイト含む）</t>
    <rPh sb="0" eb="3">
      <t>ゼンネンド</t>
    </rPh>
    <rPh sb="4" eb="6">
      <t>キギョウ</t>
    </rPh>
    <rPh sb="6" eb="8">
      <t>ゼンタイ</t>
    </rPh>
    <rPh sb="9" eb="12">
      <t>ジュウギョウイン</t>
    </rPh>
    <rPh sb="12" eb="13">
      <t>スウ</t>
    </rPh>
    <rPh sb="33" eb="34">
      <t>フク</t>
    </rPh>
    <phoneticPr fontId="7"/>
  </si>
  <si>
    <t>前々年度の企業全体の従業員数を記載してください
（パート、アルバイト含む）</t>
    <rPh sb="0" eb="2">
      <t>ゼンゼン</t>
    </rPh>
    <rPh sb="2" eb="4">
      <t>ネンド</t>
    </rPh>
    <rPh sb="5" eb="7">
      <t>キギョウ</t>
    </rPh>
    <rPh sb="7" eb="9">
      <t>ゼンタイ</t>
    </rPh>
    <rPh sb="10" eb="13">
      <t>ジュウギョウイン</t>
    </rPh>
    <rPh sb="13" eb="14">
      <t>スウ</t>
    </rPh>
    <rPh sb="34" eb="35">
      <t>フク</t>
    </rPh>
    <phoneticPr fontId="7"/>
  </si>
  <si>
    <t>過去3年の
営業利益</t>
    <rPh sb="0" eb="2">
      <t>カコ</t>
    </rPh>
    <rPh sb="3" eb="4">
      <t>ネン</t>
    </rPh>
    <rPh sb="6" eb="8">
      <t>エイギョウ</t>
    </rPh>
    <rPh sb="8" eb="10">
      <t>リエキ</t>
    </rPh>
    <phoneticPr fontId="7"/>
  </si>
  <si>
    <t>過去3年の
従業員数</t>
    <rPh sb="0" eb="2">
      <t>カコ</t>
    </rPh>
    <rPh sb="3" eb="4">
      <t>ネン</t>
    </rPh>
    <rPh sb="6" eb="9">
      <t>ジュウギョウイン</t>
    </rPh>
    <rPh sb="9" eb="10">
      <t>スウ</t>
    </rPh>
    <phoneticPr fontId="7"/>
  </si>
  <si>
    <t>１期前</t>
    <rPh sb="1" eb="2">
      <t>キ</t>
    </rPh>
    <rPh sb="2" eb="3">
      <t>マエ</t>
    </rPh>
    <phoneticPr fontId="7"/>
  </si>
  <si>
    <t>２期前</t>
    <rPh sb="1" eb="2">
      <t>キ</t>
    </rPh>
    <rPh sb="2" eb="3">
      <t>マエ</t>
    </rPh>
    <phoneticPr fontId="7"/>
  </si>
  <si>
    <t>日本標準産業分類に基づき選択してください</t>
    <rPh sb="12" eb="14">
      <t>センタク</t>
    </rPh>
    <phoneticPr fontId="7"/>
  </si>
  <si>
    <t>担当者名</t>
    <rPh sb="0" eb="3">
      <t>タントウシャ</t>
    </rPh>
    <rPh sb="3" eb="4">
      <t>メイ</t>
    </rPh>
    <phoneticPr fontId="7"/>
  </si>
  <si>
    <t>被推薦企業の担当者名を記載してください</t>
    <rPh sb="0" eb="1">
      <t>ヒ</t>
    </rPh>
    <rPh sb="1" eb="3">
      <t>スイセン</t>
    </rPh>
    <rPh sb="3" eb="5">
      <t>キギョウ</t>
    </rPh>
    <rPh sb="6" eb="10">
      <t>タントウシャメイ</t>
    </rPh>
    <rPh sb="11" eb="13">
      <t>キサイ</t>
    </rPh>
    <phoneticPr fontId="7"/>
  </si>
  <si>
    <t>東証一部上場</t>
    <rPh sb="0" eb="2">
      <t>トウショウ</t>
    </rPh>
    <rPh sb="2" eb="4">
      <t>イチブ</t>
    </rPh>
    <rPh sb="4" eb="6">
      <t>ジョウジョウ</t>
    </rPh>
    <phoneticPr fontId="7"/>
  </si>
  <si>
    <t>東京証券取引所第一部に上場しているか記載ください</t>
    <rPh sb="0" eb="2">
      <t>トウキョウ</t>
    </rPh>
    <rPh sb="2" eb="4">
      <t>ショウケン</t>
    </rPh>
    <rPh sb="4" eb="7">
      <t>トリヒキジョ</t>
    </rPh>
    <rPh sb="7" eb="8">
      <t>ダイ</t>
    </rPh>
    <rPh sb="8" eb="10">
      <t>イチブ</t>
    </rPh>
    <rPh sb="11" eb="13">
      <t>ジョウジョウ</t>
    </rPh>
    <rPh sb="18" eb="20">
      <t>キサイ</t>
    </rPh>
    <phoneticPr fontId="7"/>
  </si>
  <si>
    <t>決算書類の作成状況</t>
    <rPh sb="0" eb="2">
      <t>ケッサン</t>
    </rPh>
    <rPh sb="2" eb="4">
      <t>ショルイ</t>
    </rPh>
    <rPh sb="5" eb="7">
      <t>サクセイ</t>
    </rPh>
    <rPh sb="7" eb="9">
      <t>ジョウキョウ</t>
    </rPh>
    <phoneticPr fontId="7"/>
  </si>
  <si>
    <t>決算書類を、一般に公正妥当と認められる会計基準に従って作成しているか記載してください。（「企業会計基準」、「中小企業の会計に関する指針」、「中小企業の会計に関する基本要領」に準じて決算書類を作成している等）</t>
    <rPh sb="0" eb="2">
      <t>ケッサン</t>
    </rPh>
    <rPh sb="2" eb="4">
      <t>ショルイ</t>
    </rPh>
    <rPh sb="34" eb="36">
      <t>キサイ</t>
    </rPh>
    <rPh sb="101" eb="102">
      <t>トウ</t>
    </rPh>
    <phoneticPr fontId="7"/>
  </si>
  <si>
    <t>○</t>
    <phoneticPr fontId="7"/>
  </si>
  <si>
    <t>グローバル型</t>
    <rPh sb="5" eb="6">
      <t>ガタ</t>
    </rPh>
    <phoneticPr fontId="7"/>
  </si>
  <si>
    <t>サプライチェーン型</t>
    <rPh sb="8" eb="9">
      <t>ガタ</t>
    </rPh>
    <phoneticPr fontId="7"/>
  </si>
  <si>
    <t>地域資源型</t>
    <rPh sb="0" eb="2">
      <t>チイキ</t>
    </rPh>
    <rPh sb="2" eb="4">
      <t>シゲン</t>
    </rPh>
    <rPh sb="4" eb="5">
      <t>ガタ</t>
    </rPh>
    <phoneticPr fontId="7"/>
  </si>
  <si>
    <t>企業類型</t>
    <rPh sb="0" eb="2">
      <t>キギョウ</t>
    </rPh>
    <rPh sb="2" eb="4">
      <t>ルイケイ</t>
    </rPh>
    <phoneticPr fontId="7"/>
  </si>
  <si>
    <t>親会社の
情報</t>
    <rPh sb="0" eb="1">
      <t>オヤ</t>
    </rPh>
    <rPh sb="1" eb="3">
      <t>カイシャ</t>
    </rPh>
    <rPh sb="5" eb="7">
      <t>ジョウホウ</t>
    </rPh>
    <phoneticPr fontId="7"/>
  </si>
  <si>
    <t>親会社の有無</t>
    <rPh sb="0" eb="1">
      <t>オヤ</t>
    </rPh>
    <rPh sb="1" eb="3">
      <t>カイシャ</t>
    </rPh>
    <rPh sb="4" eb="6">
      <t>ウム</t>
    </rPh>
    <phoneticPr fontId="7"/>
  </si>
  <si>
    <t>親会社の資本金</t>
    <rPh sb="0" eb="1">
      <t>オヤ</t>
    </rPh>
    <rPh sb="1" eb="3">
      <t>カイシャ</t>
    </rPh>
    <rPh sb="4" eb="7">
      <t>シホンキン</t>
    </rPh>
    <phoneticPr fontId="7"/>
  </si>
  <si>
    <t>親会社の売上高</t>
    <rPh sb="0" eb="1">
      <t>オヤ</t>
    </rPh>
    <rPh sb="1" eb="3">
      <t>カイシャ</t>
    </rPh>
    <rPh sb="4" eb="7">
      <t>ウリアゲダカ</t>
    </rPh>
    <phoneticPr fontId="7"/>
  </si>
  <si>
    <t>親会社の上場状況</t>
    <rPh sb="0" eb="1">
      <t>オヤ</t>
    </rPh>
    <rPh sb="1" eb="3">
      <t>カイシャ</t>
    </rPh>
    <rPh sb="4" eb="6">
      <t>ジョウジョウ</t>
    </rPh>
    <rPh sb="6" eb="8">
      <t>ジョウキョウ</t>
    </rPh>
    <phoneticPr fontId="7"/>
  </si>
  <si>
    <t>被推薦企業に親会社（被推薦企業の発行済み株式の50％以上を保有する事業者）があるか記載してください</t>
    <rPh sb="0" eb="1">
      <t>ヒ</t>
    </rPh>
    <rPh sb="1" eb="3">
      <t>スイセン</t>
    </rPh>
    <rPh sb="3" eb="5">
      <t>キギョウ</t>
    </rPh>
    <rPh sb="6" eb="7">
      <t>オヤ</t>
    </rPh>
    <rPh sb="7" eb="9">
      <t>カイシャ</t>
    </rPh>
    <rPh sb="10" eb="11">
      <t>ヒ</t>
    </rPh>
    <rPh sb="11" eb="13">
      <t>スイセン</t>
    </rPh>
    <rPh sb="13" eb="15">
      <t>キギョウ</t>
    </rPh>
    <rPh sb="16" eb="18">
      <t>ハッコウ</t>
    </rPh>
    <rPh sb="18" eb="19">
      <t>ズ</t>
    </rPh>
    <rPh sb="20" eb="22">
      <t>カブシキ</t>
    </rPh>
    <rPh sb="26" eb="28">
      <t>イジョウ</t>
    </rPh>
    <rPh sb="29" eb="31">
      <t>ホユウ</t>
    </rPh>
    <rPh sb="33" eb="36">
      <t>ジギョウシャ</t>
    </rPh>
    <rPh sb="41" eb="43">
      <t>キサイ</t>
    </rPh>
    <phoneticPr fontId="7"/>
  </si>
  <si>
    <t>親会社の直近財務諸表（単体）の資本金</t>
    <rPh sb="0" eb="1">
      <t>オヤ</t>
    </rPh>
    <rPh sb="1" eb="3">
      <t>カイシャ</t>
    </rPh>
    <rPh sb="4" eb="6">
      <t>チョッキン</t>
    </rPh>
    <rPh sb="6" eb="8">
      <t>ザイム</t>
    </rPh>
    <rPh sb="8" eb="10">
      <t>ショヒョウ</t>
    </rPh>
    <rPh sb="11" eb="13">
      <t>タンタイ</t>
    </rPh>
    <rPh sb="15" eb="18">
      <t>シホンキン</t>
    </rPh>
    <phoneticPr fontId="7"/>
  </si>
  <si>
    <t>親会社の直近財務諸表（単体）の売上高</t>
    <rPh sb="0" eb="1">
      <t>オヤ</t>
    </rPh>
    <rPh sb="1" eb="3">
      <t>カイシャ</t>
    </rPh>
    <rPh sb="4" eb="6">
      <t>チョッキン</t>
    </rPh>
    <rPh sb="6" eb="8">
      <t>ザイム</t>
    </rPh>
    <rPh sb="8" eb="10">
      <t>ショヒョウ</t>
    </rPh>
    <rPh sb="11" eb="13">
      <t>タンタイ</t>
    </rPh>
    <rPh sb="15" eb="18">
      <t>ウリアゲダカ</t>
    </rPh>
    <phoneticPr fontId="7"/>
  </si>
  <si>
    <t>親会社が東証証券取引所第一部に上場しているか記載してください</t>
    <rPh sb="0" eb="1">
      <t>オヤ</t>
    </rPh>
    <rPh sb="1" eb="3">
      <t>カイシャ</t>
    </rPh>
    <rPh sb="4" eb="6">
      <t>トウショウ</t>
    </rPh>
    <rPh sb="6" eb="8">
      <t>ショウケン</t>
    </rPh>
    <rPh sb="8" eb="11">
      <t>トリヒキジョ</t>
    </rPh>
    <rPh sb="11" eb="12">
      <t>ダイ</t>
    </rPh>
    <rPh sb="12" eb="14">
      <t>イチブ</t>
    </rPh>
    <rPh sb="15" eb="17">
      <t>ジョウジョウ</t>
    </rPh>
    <rPh sb="22" eb="24">
      <t>キサイ</t>
    </rPh>
    <phoneticPr fontId="7"/>
  </si>
  <si>
    <t>単位：百万円</t>
    <rPh sb="0" eb="2">
      <t>タンイ</t>
    </rPh>
    <rPh sb="3" eb="4">
      <t>ヒャク</t>
    </rPh>
    <rPh sb="4" eb="6">
      <t>マンエン</t>
    </rPh>
    <phoneticPr fontId="7"/>
  </si>
  <si>
    <t>直近財務諸表（単体）の資本金</t>
    <rPh sb="0" eb="2">
      <t>チョッキン</t>
    </rPh>
    <rPh sb="2" eb="4">
      <t>ザイム</t>
    </rPh>
    <rPh sb="4" eb="6">
      <t>ショヒョウ</t>
    </rPh>
    <rPh sb="7" eb="9">
      <t>タンタイ</t>
    </rPh>
    <rPh sb="11" eb="14">
      <t>シホンキン</t>
    </rPh>
    <phoneticPr fontId="7"/>
  </si>
  <si>
    <t>直近財務諸表（単体）の年間営業利益</t>
    <rPh sb="0" eb="2">
      <t>チョッキン</t>
    </rPh>
    <rPh sb="2" eb="4">
      <t>ザイム</t>
    </rPh>
    <rPh sb="4" eb="6">
      <t>ショヒョウ</t>
    </rPh>
    <rPh sb="7" eb="9">
      <t>タンタイ</t>
    </rPh>
    <rPh sb="11" eb="13">
      <t>ネンカン</t>
    </rPh>
    <rPh sb="13" eb="15">
      <t>エイギョウ</t>
    </rPh>
    <rPh sb="15" eb="17">
      <t>リエキ</t>
    </rPh>
    <phoneticPr fontId="7"/>
  </si>
  <si>
    <t>１期前の年間営業利益（単体）</t>
    <rPh sb="1" eb="2">
      <t>キ</t>
    </rPh>
    <rPh sb="2" eb="3">
      <t>マエ</t>
    </rPh>
    <rPh sb="4" eb="6">
      <t>ネンカン</t>
    </rPh>
    <rPh sb="6" eb="8">
      <t>エイギョウ</t>
    </rPh>
    <rPh sb="8" eb="10">
      <t>リエキ</t>
    </rPh>
    <rPh sb="11" eb="13">
      <t>タンタイ</t>
    </rPh>
    <phoneticPr fontId="7"/>
  </si>
  <si>
    <t>２期前の年間営業利益（単体）</t>
    <rPh sb="1" eb="2">
      <t>キ</t>
    </rPh>
    <rPh sb="2" eb="3">
      <t>マエ</t>
    </rPh>
    <rPh sb="6" eb="8">
      <t>エイギョウ</t>
    </rPh>
    <rPh sb="8" eb="10">
      <t>リエキ</t>
    </rPh>
    <rPh sb="11" eb="13">
      <t>タンタイ</t>
    </rPh>
    <phoneticPr fontId="7"/>
  </si>
  <si>
    <t>直近財務諸表（単体）の年間売上高</t>
    <rPh sb="0" eb="2">
      <t>チョッキン</t>
    </rPh>
    <rPh sb="2" eb="4">
      <t>ザイム</t>
    </rPh>
    <rPh sb="4" eb="6">
      <t>ショヒョウ</t>
    </rPh>
    <rPh sb="7" eb="9">
      <t>タンタイ</t>
    </rPh>
    <rPh sb="11" eb="13">
      <t>ネンカン</t>
    </rPh>
    <rPh sb="13" eb="16">
      <t>ウリアゲダカ</t>
    </rPh>
    <phoneticPr fontId="7"/>
  </si>
  <si>
    <t>直近財務諸表（単体）の資産総額</t>
    <rPh sb="0" eb="2">
      <t>チョッキン</t>
    </rPh>
    <rPh sb="2" eb="4">
      <t>ザイム</t>
    </rPh>
    <rPh sb="4" eb="6">
      <t>ショヒョウ</t>
    </rPh>
    <rPh sb="7" eb="9">
      <t>タンタイ</t>
    </rPh>
    <rPh sb="11" eb="13">
      <t>シサン</t>
    </rPh>
    <rPh sb="13" eb="15">
      <t>ソウガク</t>
    </rPh>
    <phoneticPr fontId="7"/>
  </si>
  <si>
    <t>直近財務諸表（単体）の負債総額</t>
    <rPh sb="0" eb="2">
      <t>チョッキン</t>
    </rPh>
    <rPh sb="2" eb="4">
      <t>ザイム</t>
    </rPh>
    <rPh sb="4" eb="6">
      <t>ショヒョウ</t>
    </rPh>
    <rPh sb="7" eb="9">
      <t>タンタイ</t>
    </rPh>
    <rPh sb="11" eb="13">
      <t>フサイ</t>
    </rPh>
    <rPh sb="13" eb="15">
      <t>ソウガク</t>
    </rPh>
    <phoneticPr fontId="7"/>
  </si>
  <si>
    <t>リスト選択</t>
    <rPh sb="3" eb="5">
      <t>センタク</t>
    </rPh>
    <phoneticPr fontId="7"/>
  </si>
  <si>
    <t>本社所在地を選択してください</t>
    <rPh sb="0" eb="2">
      <t>ホンシャ</t>
    </rPh>
    <rPh sb="2" eb="5">
      <t>ショザイチ</t>
    </rPh>
    <rPh sb="6" eb="8">
      <t>センタク</t>
    </rPh>
    <phoneticPr fontId="7"/>
  </si>
  <si>
    <t>本社所在地の市区町村を記載してください</t>
    <rPh sb="0" eb="2">
      <t>ホンシャ</t>
    </rPh>
    <rPh sb="2" eb="5">
      <t>ショザイチ</t>
    </rPh>
    <rPh sb="6" eb="10">
      <t>シクチョウソン</t>
    </rPh>
    <rPh sb="11" eb="13">
      <t>キサイ</t>
    </rPh>
    <phoneticPr fontId="7"/>
  </si>
  <si>
    <t>記載形式</t>
    <rPh sb="0" eb="2">
      <t>キサイ</t>
    </rPh>
    <rPh sb="2" eb="4">
      <t>ケイシキ</t>
    </rPh>
    <phoneticPr fontId="7"/>
  </si>
  <si>
    <t>直近財務諸表（単体）の年間売上高が１千億円未満であること</t>
    <rPh sb="0" eb="2">
      <t>チョッキン</t>
    </rPh>
    <rPh sb="2" eb="4">
      <t>ザイム</t>
    </rPh>
    <rPh sb="4" eb="6">
      <t>ショヒョウ</t>
    </rPh>
    <rPh sb="7" eb="9">
      <t>タンタイ</t>
    </rPh>
    <rPh sb="11" eb="13">
      <t>ネンカン</t>
    </rPh>
    <rPh sb="13" eb="15">
      <t>ウリアゲ</t>
    </rPh>
    <rPh sb="15" eb="16">
      <t>ダカ</t>
    </rPh>
    <rPh sb="20" eb="21">
      <t>エン</t>
    </rPh>
    <rPh sb="21" eb="23">
      <t>ミマン</t>
    </rPh>
    <phoneticPr fontId="7"/>
  </si>
  <si>
    <t>直近財務諸表（単体）において債務超過でないこと</t>
    <rPh sb="0" eb="2">
      <t>チョッキン</t>
    </rPh>
    <rPh sb="2" eb="4">
      <t>ザイム</t>
    </rPh>
    <rPh sb="4" eb="6">
      <t>ショヒョウ</t>
    </rPh>
    <rPh sb="7" eb="9">
      <t>タンタイ</t>
    </rPh>
    <rPh sb="14" eb="16">
      <t>サイム</t>
    </rPh>
    <rPh sb="16" eb="18">
      <t>チョウカ</t>
    </rPh>
    <phoneticPr fontId="7"/>
  </si>
  <si>
    <t>東京証券取引所第一部上場企業でないこと</t>
    <rPh sb="0" eb="2">
      <t>トウキョウ</t>
    </rPh>
    <rPh sb="2" eb="4">
      <t>ショウケン</t>
    </rPh>
    <rPh sb="4" eb="6">
      <t>トリヒキ</t>
    </rPh>
    <rPh sb="6" eb="7">
      <t>ジョ</t>
    </rPh>
    <rPh sb="7" eb="9">
      <t>ダイイチ</t>
    </rPh>
    <rPh sb="9" eb="10">
      <t>ブ</t>
    </rPh>
    <rPh sb="10" eb="12">
      <t>ジョウジョウ</t>
    </rPh>
    <rPh sb="12" eb="14">
      <t>キギョウ</t>
    </rPh>
    <phoneticPr fontId="7"/>
  </si>
  <si>
    <t>一般に公正妥当と認められる会計基準に従って決算書類を作成していること</t>
    <rPh sb="0" eb="2">
      <t>イッパン</t>
    </rPh>
    <rPh sb="3" eb="5">
      <t>コウセイ</t>
    </rPh>
    <rPh sb="5" eb="7">
      <t>ダトウ</t>
    </rPh>
    <rPh sb="8" eb="9">
      <t>ミト</t>
    </rPh>
    <rPh sb="13" eb="15">
      <t>カイケイ</t>
    </rPh>
    <rPh sb="15" eb="17">
      <t>キジュン</t>
    </rPh>
    <rPh sb="18" eb="19">
      <t>シタガ</t>
    </rPh>
    <rPh sb="21" eb="23">
      <t>ケッサン</t>
    </rPh>
    <rPh sb="23" eb="25">
      <t>ショルイ</t>
    </rPh>
    <rPh sb="26" eb="28">
      <t>サクセイ</t>
    </rPh>
    <phoneticPr fontId="7"/>
  </si>
  <si>
    <t>自動</t>
    <rPh sb="0" eb="2">
      <t>ジドウ</t>
    </rPh>
    <phoneticPr fontId="7"/>
  </si>
  <si>
    <t>連絡がつく電話番号を記載（－（ハイフン）で区切って記載）</t>
    <rPh sb="0" eb="2">
      <t>レンラク</t>
    </rPh>
    <rPh sb="5" eb="7">
      <t>デンワ</t>
    </rPh>
    <rPh sb="7" eb="9">
      <t>バンゴウ</t>
    </rPh>
    <rPh sb="21" eb="23">
      <t>クギ</t>
    </rPh>
    <rPh sb="25" eb="27">
      <t>キサイ</t>
    </rPh>
    <phoneticPr fontId="7"/>
  </si>
  <si>
    <t>親会社名</t>
    <rPh sb="0" eb="1">
      <t>オヤ</t>
    </rPh>
    <rPh sb="1" eb="3">
      <t>カイシャ</t>
    </rPh>
    <rPh sb="3" eb="4">
      <t>メイ</t>
    </rPh>
    <phoneticPr fontId="7"/>
  </si>
  <si>
    <t>親会社がある場合、その企業名を記載してください</t>
    <rPh sb="0" eb="1">
      <t>オヤ</t>
    </rPh>
    <rPh sb="1" eb="3">
      <t>カイシャ</t>
    </rPh>
    <rPh sb="6" eb="8">
      <t>バアイ</t>
    </rPh>
    <rPh sb="11" eb="14">
      <t>キギョウメイ</t>
    </rPh>
    <rPh sb="15" eb="17">
      <t>キサイ</t>
    </rPh>
    <phoneticPr fontId="7"/>
  </si>
  <si>
    <t>単位：　人</t>
    <rPh sb="0" eb="2">
      <t>タンイ</t>
    </rPh>
    <rPh sb="4" eb="5">
      <t>ニン</t>
    </rPh>
    <phoneticPr fontId="7"/>
  </si>
  <si>
    <t>半角数字、13桁</t>
    <rPh sb="0" eb="2">
      <t>ハンカク</t>
    </rPh>
    <rPh sb="2" eb="4">
      <t>スウジ</t>
    </rPh>
    <rPh sb="7" eb="8">
      <t>ケタ</t>
    </rPh>
    <phoneticPr fontId="7"/>
  </si>
  <si>
    <t>半角数字</t>
    <rPh sb="0" eb="2">
      <t>ハンカク</t>
    </rPh>
    <rPh sb="2" eb="4">
      <t>スウジ</t>
    </rPh>
    <phoneticPr fontId="7"/>
  </si>
  <si>
    <t>半角英数字</t>
    <rPh sb="0" eb="2">
      <t>ハンカク</t>
    </rPh>
    <rPh sb="2" eb="5">
      <t>エイスウジ</t>
    </rPh>
    <phoneticPr fontId="7"/>
  </si>
  <si>
    <t>○○○－（ハイフン）○○○○の形式</t>
    <rPh sb="15" eb="17">
      <t>ケイシキ</t>
    </rPh>
    <phoneticPr fontId="7"/>
  </si>
  <si>
    <t>B_漁業</t>
    <phoneticPr fontId="7"/>
  </si>
  <si>
    <t>D_建設業</t>
    <phoneticPr fontId="7"/>
  </si>
  <si>
    <t>E_製造業</t>
    <phoneticPr fontId="7"/>
  </si>
  <si>
    <t>F_電気・ガス・熱供給・水道業</t>
    <phoneticPr fontId="7"/>
  </si>
  <si>
    <t>G_情報通信業</t>
    <phoneticPr fontId="7"/>
  </si>
  <si>
    <t>Q_複合サービス事業</t>
    <phoneticPr fontId="7"/>
  </si>
  <si>
    <t>T_分類不能の産業</t>
    <phoneticPr fontId="7"/>
  </si>
  <si>
    <t>A_農業・林業</t>
  </si>
  <si>
    <t>C_鉱業・採石業・砂利採取業</t>
  </si>
  <si>
    <t>H_運輸業・郵便業</t>
  </si>
  <si>
    <t>J_金融業・保険業</t>
  </si>
  <si>
    <t>K_不動産業・物品賃貸業</t>
  </si>
  <si>
    <t>L_学術研究・専門・技術サービス業</t>
  </si>
  <si>
    <t>M_宿泊業・飲食サービス業</t>
  </si>
  <si>
    <t>N_生活関連サービス業・娯楽業</t>
  </si>
  <si>
    <t>O_教育・学習支援業</t>
  </si>
  <si>
    <t>P_医療・福祉</t>
  </si>
  <si>
    <t>I_卸売業・小売業</t>
    <phoneticPr fontId="7"/>
  </si>
  <si>
    <t>R_サービス業_他に分類されないもの</t>
  </si>
  <si>
    <t>漁業_水産養殖業を除く</t>
  </si>
  <si>
    <t>職別工事業_設備工事業を除く</t>
  </si>
  <si>
    <t>木材・木製品製造業_家具を除く</t>
  </si>
  <si>
    <t>プラスチック製品製造業_別掲を除く</t>
  </si>
  <si>
    <t>郵便業_信書便事業を含む</t>
  </si>
  <si>
    <t>専門サービス業_他に分類されないもの</t>
  </si>
  <si>
    <t>技術サービス業_他に分類されないもの</t>
  </si>
  <si>
    <t>協同組合_他に分類されないもの</t>
  </si>
  <si>
    <t>機械等修理業_別掲を除く</t>
  </si>
  <si>
    <t>鉱業・採石業・砂利採取業</t>
  </si>
  <si>
    <t>建築材料・鉱物・金属材料等卸売業</t>
  </si>
  <si>
    <t>貸金業・クレジットカード業等非預金信用機関</t>
  </si>
  <si>
    <t>金融商品取引業・商品先物取引業</t>
  </si>
  <si>
    <t>保険業_保険媒介代理業・保険サービス業を含む</t>
  </si>
  <si>
    <t>その他の教育・学習支援業</t>
  </si>
  <si>
    <t>100文字以内</t>
    <rPh sb="3" eb="5">
      <t>モジ</t>
    </rPh>
    <rPh sb="5" eb="7">
      <t>イナイ</t>
    </rPh>
    <phoneticPr fontId="7"/>
  </si>
  <si>
    <t>600文字以内</t>
    <rPh sb="3" eb="5">
      <t>モジ</t>
    </rPh>
    <rPh sb="5" eb="7">
      <t>イナイ</t>
    </rPh>
    <phoneticPr fontId="7"/>
  </si>
  <si>
    <t>番地以下、ビル名も記載してください。</t>
    <rPh sb="0" eb="2">
      <t>バンチ</t>
    </rPh>
    <rPh sb="2" eb="4">
      <t>イカ</t>
    </rPh>
    <rPh sb="7" eb="8">
      <t>メイ</t>
    </rPh>
    <rPh sb="9" eb="11">
      <t>キサイ</t>
    </rPh>
    <phoneticPr fontId="7"/>
  </si>
  <si>
    <t>本社所在地</t>
    <rPh sb="0" eb="2">
      <t>ホンシャ</t>
    </rPh>
    <rPh sb="2" eb="5">
      <t>ショザイチ</t>
    </rPh>
    <phoneticPr fontId="7"/>
  </si>
  <si>
    <t>以降住所</t>
    <rPh sb="0" eb="2">
      <t>イコウ</t>
    </rPh>
    <rPh sb="2" eb="4">
      <t>ジュウショ</t>
    </rPh>
    <phoneticPr fontId="7"/>
  </si>
  <si>
    <t>類型に該当する場合、「○」を選択してください（複数選択可）</t>
    <rPh sb="0" eb="2">
      <t>ルイケイ</t>
    </rPh>
    <rPh sb="3" eb="5">
      <t>ガイトウ</t>
    </rPh>
    <rPh sb="7" eb="9">
      <t>バアイ</t>
    </rPh>
    <rPh sb="14" eb="16">
      <t>センタク</t>
    </rPh>
    <rPh sb="23" eb="25">
      <t>フクスウ</t>
    </rPh>
    <rPh sb="25" eb="27">
      <t>センタク</t>
    </rPh>
    <rPh sb="27" eb="28">
      <t>カ</t>
    </rPh>
    <phoneticPr fontId="7"/>
  </si>
  <si>
    <t>推薦者の組織名を記入してください</t>
    <rPh sb="0" eb="3">
      <t>スイセンシャ</t>
    </rPh>
    <rPh sb="4" eb="7">
      <t>ソシキメイ</t>
    </rPh>
    <rPh sb="8" eb="10">
      <t>キニュウ</t>
    </rPh>
    <phoneticPr fontId="7"/>
  </si>
  <si>
    <t>支店等の名前はこちらに記入してください</t>
    <rPh sb="0" eb="2">
      <t>シテン</t>
    </rPh>
    <rPh sb="2" eb="3">
      <t>トウ</t>
    </rPh>
    <rPh sb="4" eb="6">
      <t>ナマエ</t>
    </rPh>
    <rPh sb="11" eb="13">
      <t>キニュウ</t>
    </rPh>
    <phoneticPr fontId="7"/>
  </si>
  <si>
    <t>※番地、ビル名まで記載してください</t>
    <rPh sb="1" eb="3">
      <t>バンチ</t>
    </rPh>
    <rPh sb="6" eb="7">
      <t>メイ</t>
    </rPh>
    <phoneticPr fontId="7"/>
  </si>
  <si>
    <t>連絡先となる担当者名を記載してください</t>
    <rPh sb="0" eb="3">
      <t>レンラクサキ</t>
    </rPh>
    <rPh sb="6" eb="10">
      <t>タントウシャメイ</t>
    </rPh>
    <rPh sb="11" eb="13">
      <t>キサイ</t>
    </rPh>
    <phoneticPr fontId="7"/>
  </si>
  <si>
    <t>担当者のご役職を記載してください</t>
    <rPh sb="0" eb="3">
      <t>タントウシャ</t>
    </rPh>
    <rPh sb="5" eb="7">
      <t>ヤクショク</t>
    </rPh>
    <rPh sb="8" eb="10">
      <t>キサイ</t>
    </rPh>
    <phoneticPr fontId="7"/>
  </si>
  <si>
    <t>①計画内容</t>
    <rPh sb="1" eb="3">
      <t>ケイカク</t>
    </rPh>
    <rPh sb="3" eb="5">
      <t>ナイヨウ</t>
    </rPh>
    <phoneticPr fontId="7"/>
  </si>
  <si>
    <t>②期待できる効果</t>
    <rPh sb="1" eb="3">
      <t>キタイ</t>
    </rPh>
    <rPh sb="6" eb="8">
      <t>コウカ</t>
    </rPh>
    <phoneticPr fontId="7"/>
  </si>
  <si>
    <t>end</t>
    <phoneticPr fontId="7"/>
  </si>
  <si>
    <r>
      <t>これから５年程度の期間を目安に、未来企業として選定された場合の、目指すべき地域貢献のあり方や、企業としての発展の方向性などを、</t>
    </r>
    <r>
      <rPr>
        <b/>
        <u/>
        <sz val="11"/>
        <color theme="1"/>
        <rFont val="ＭＳ Ｐゴシック"/>
        <family val="3"/>
        <charset val="128"/>
        <scheme val="minor"/>
      </rPr>
      <t>可能な限り定量的に</t>
    </r>
    <r>
      <rPr>
        <sz val="11"/>
        <color theme="1"/>
        <rFont val="ＭＳ Ｐゴシック"/>
        <family val="3"/>
        <charset val="128"/>
        <scheme val="minor"/>
      </rPr>
      <t xml:space="preserve">記載してください
</t>
    </r>
    <r>
      <rPr>
        <b/>
        <u/>
        <sz val="11"/>
        <color theme="1"/>
        <rFont val="ＭＳ Ｐゴシック"/>
        <family val="3"/>
        <charset val="128"/>
        <scheme val="minor"/>
      </rPr>
      <t>当該項目は、被推薦企業に直接記載いただく等、被推薦企業への内容確認を確実に行ってください。</t>
    </r>
    <rPh sb="5" eb="6">
      <t>ネン</t>
    </rPh>
    <rPh sb="6" eb="8">
      <t>テイド</t>
    </rPh>
    <rPh sb="9" eb="11">
      <t>キカン</t>
    </rPh>
    <rPh sb="12" eb="14">
      <t>メヤス</t>
    </rPh>
    <rPh sb="16" eb="18">
      <t>ミライ</t>
    </rPh>
    <rPh sb="18" eb="20">
      <t>キギョウ</t>
    </rPh>
    <rPh sb="23" eb="25">
      <t>センテイ</t>
    </rPh>
    <rPh sb="28" eb="30">
      <t>バアイ</t>
    </rPh>
    <rPh sb="32" eb="34">
      <t>メザ</t>
    </rPh>
    <rPh sb="37" eb="39">
      <t>チイキ</t>
    </rPh>
    <rPh sb="39" eb="41">
      <t>コウケン</t>
    </rPh>
    <rPh sb="44" eb="45">
      <t>カタ</t>
    </rPh>
    <rPh sb="47" eb="49">
      <t>キギョウ</t>
    </rPh>
    <rPh sb="53" eb="55">
      <t>ハッテン</t>
    </rPh>
    <rPh sb="56" eb="59">
      <t>ホウコウセイ</t>
    </rPh>
    <rPh sb="63" eb="65">
      <t>カノウ</t>
    </rPh>
    <rPh sb="66" eb="67">
      <t>カギ</t>
    </rPh>
    <rPh sb="68" eb="71">
      <t>テイリョウテキ</t>
    </rPh>
    <rPh sb="72" eb="74">
      <t>キサイ</t>
    </rPh>
    <rPh sb="81" eb="83">
      <t>トウガイ</t>
    </rPh>
    <rPh sb="83" eb="85">
      <t>コウモク</t>
    </rPh>
    <rPh sb="87" eb="88">
      <t>ヒ</t>
    </rPh>
    <rPh sb="88" eb="90">
      <t>スイセン</t>
    </rPh>
    <rPh sb="90" eb="92">
      <t>キギョウ</t>
    </rPh>
    <rPh sb="93" eb="95">
      <t>チョクセツ</t>
    </rPh>
    <rPh sb="95" eb="97">
      <t>キサイ</t>
    </rPh>
    <rPh sb="101" eb="102">
      <t>トウ</t>
    </rPh>
    <rPh sb="103" eb="104">
      <t>ヒ</t>
    </rPh>
    <rPh sb="104" eb="106">
      <t>スイセン</t>
    </rPh>
    <rPh sb="106" eb="108">
      <t>キギョウ</t>
    </rPh>
    <rPh sb="110" eb="112">
      <t>ナイヨウ</t>
    </rPh>
    <rPh sb="112" eb="114">
      <t>カクニン</t>
    </rPh>
    <rPh sb="115" eb="117">
      <t>カクジツ</t>
    </rPh>
    <rPh sb="118" eb="119">
      <t>オコナ</t>
    </rPh>
    <phoneticPr fontId="7"/>
  </si>
  <si>
    <t>過去3年の
売上高</t>
    <rPh sb="0" eb="2">
      <t>カコ</t>
    </rPh>
    <rPh sb="3" eb="4">
      <t>ネン</t>
    </rPh>
    <rPh sb="6" eb="9">
      <t>ウリアゲダカ</t>
    </rPh>
    <phoneticPr fontId="7"/>
  </si>
  <si>
    <t>１期前の年間売上高（単体）</t>
    <rPh sb="1" eb="2">
      <t>キ</t>
    </rPh>
    <rPh sb="2" eb="3">
      <t>マエ</t>
    </rPh>
    <rPh sb="4" eb="6">
      <t>ネンカン</t>
    </rPh>
    <rPh sb="6" eb="9">
      <t>ウリアゲダカ</t>
    </rPh>
    <rPh sb="10" eb="12">
      <t>タンタイ</t>
    </rPh>
    <phoneticPr fontId="7"/>
  </si>
  <si>
    <t>２期前の年間売上高（単体）</t>
    <rPh sb="1" eb="2">
      <t>キ</t>
    </rPh>
    <rPh sb="2" eb="3">
      <t>マエ</t>
    </rPh>
    <rPh sb="6" eb="9">
      <t>ウリアゲダカ</t>
    </rPh>
    <rPh sb="10" eb="12">
      <t>タンタイ</t>
    </rPh>
    <phoneticPr fontId="7"/>
  </si>
  <si>
    <t>決算が３期分揃っていること</t>
    <rPh sb="0" eb="2">
      <t>ケッサン</t>
    </rPh>
    <rPh sb="4" eb="6">
      <t>キブン</t>
    </rPh>
    <rPh sb="6" eb="7">
      <t>ソロ</t>
    </rPh>
    <phoneticPr fontId="7"/>
  </si>
  <si>
    <t>５．被推薦企業の推薦要件判定（自動）</t>
    <rPh sb="2" eb="3">
      <t>ヒ</t>
    </rPh>
    <rPh sb="3" eb="5">
      <t>スイセン</t>
    </rPh>
    <rPh sb="5" eb="7">
      <t>キギョウ</t>
    </rPh>
    <rPh sb="8" eb="10">
      <t>スイセン</t>
    </rPh>
    <rPh sb="10" eb="12">
      <t>ヨウケン</t>
    </rPh>
    <rPh sb="12" eb="14">
      <t>ハンテイ</t>
    </rPh>
    <rPh sb="15" eb="17">
      <t>ジドウ</t>
    </rPh>
    <phoneticPr fontId="7"/>
  </si>
  <si>
    <t>６．推薦者のご担当者様の連絡先についてご記載ください。</t>
    <rPh sb="2" eb="5">
      <t>スイセンシャ</t>
    </rPh>
    <rPh sb="7" eb="10">
      <t>タントウシャ</t>
    </rPh>
    <rPh sb="10" eb="11">
      <t>サマ</t>
    </rPh>
    <rPh sb="12" eb="15">
      <t>レンラクサキ</t>
    </rPh>
    <phoneticPr fontId="7"/>
  </si>
  <si>
    <t>自動</t>
    <rPh sb="0" eb="2">
      <t>ジドウ</t>
    </rPh>
    <phoneticPr fontId="7"/>
  </si>
  <si>
    <t>大企業判定</t>
    <rPh sb="0" eb="3">
      <t>ダイキギョウ</t>
    </rPh>
    <rPh sb="3" eb="5">
      <t>ハンテイ</t>
    </rPh>
    <phoneticPr fontId="7"/>
  </si>
  <si>
    <t>親会社が大企業（売上1千億円以上、資本金10億円以上、東証一部上場）に該当するか</t>
    <rPh sb="0" eb="1">
      <t>オヤ</t>
    </rPh>
    <rPh sb="1" eb="3">
      <t>カイシャ</t>
    </rPh>
    <rPh sb="4" eb="7">
      <t>ダイキギョウ</t>
    </rPh>
    <rPh sb="8" eb="10">
      <t>ウリア</t>
    </rPh>
    <rPh sb="11" eb="12">
      <t>セン</t>
    </rPh>
    <rPh sb="12" eb="14">
      <t>オクエン</t>
    </rPh>
    <rPh sb="14" eb="16">
      <t>イジョウ</t>
    </rPh>
    <rPh sb="17" eb="19">
      <t>シホン</t>
    </rPh>
    <rPh sb="19" eb="20">
      <t>キン</t>
    </rPh>
    <rPh sb="22" eb="24">
      <t>オクエン</t>
    </rPh>
    <rPh sb="24" eb="26">
      <t>イジョウ</t>
    </rPh>
    <rPh sb="27" eb="29">
      <t>トウショウ</t>
    </rPh>
    <rPh sb="29" eb="31">
      <t>イチブ</t>
    </rPh>
    <rPh sb="31" eb="33">
      <t>ジョウジョウ</t>
    </rPh>
    <rPh sb="35" eb="37">
      <t>ガイトウ</t>
    </rPh>
    <phoneticPr fontId="7"/>
  </si>
  <si>
    <t>経営の特徴</t>
    <rPh sb="0" eb="2">
      <t>ケイエイ</t>
    </rPh>
    <rPh sb="3" eb="5">
      <t>トクチョウ</t>
    </rPh>
    <phoneticPr fontId="7"/>
  </si>
  <si>
    <t>直近の財務諸表の決算期を記載してください
（例：2019年6月期）</t>
    <rPh sb="0" eb="2">
      <t>チョッキン</t>
    </rPh>
    <rPh sb="3" eb="5">
      <t>ザイム</t>
    </rPh>
    <rPh sb="5" eb="7">
      <t>ショヒョウ</t>
    </rPh>
    <rPh sb="8" eb="11">
      <t>ケッサンキ</t>
    </rPh>
    <rPh sb="12" eb="14">
      <t>キサイ</t>
    </rPh>
    <rPh sb="22" eb="23">
      <t>レイ</t>
    </rPh>
    <rPh sb="28" eb="29">
      <t>ネン</t>
    </rPh>
    <rPh sb="30" eb="31">
      <t>ガツ</t>
    </rPh>
    <rPh sb="31" eb="32">
      <t>キ</t>
    </rPh>
    <phoneticPr fontId="7"/>
  </si>
  <si>
    <t>団体の代表者名</t>
    <rPh sb="0" eb="2">
      <t>ダンタイ</t>
    </rPh>
    <rPh sb="3" eb="6">
      <t>ダイヒョウシャ</t>
    </rPh>
    <rPh sb="6" eb="7">
      <t>メイ</t>
    </rPh>
    <phoneticPr fontId="7"/>
  </si>
  <si>
    <t>推薦者の組織の代表者の役職・名前を記入してください</t>
    <rPh sb="0" eb="3">
      <t>スイセンシャ</t>
    </rPh>
    <rPh sb="4" eb="6">
      <t>ソシキ</t>
    </rPh>
    <rPh sb="7" eb="10">
      <t>ダイヒョウシャ</t>
    </rPh>
    <rPh sb="11" eb="13">
      <t>ヤクショク</t>
    </rPh>
    <rPh sb="14" eb="16">
      <t>ナマエ</t>
    </rPh>
    <rPh sb="17" eb="19">
      <t>キニュウ</t>
    </rPh>
    <phoneticPr fontId="7"/>
  </si>
  <si>
    <t>選定地域</t>
    <rPh sb="0" eb="2">
      <t>センテイ</t>
    </rPh>
    <rPh sb="2" eb="4">
      <t>チイキ</t>
    </rPh>
    <phoneticPr fontId="7"/>
  </si>
  <si>
    <t>担当局</t>
    <rPh sb="0" eb="2">
      <t>タントウ</t>
    </rPh>
    <rPh sb="2" eb="3">
      <t>キョク</t>
    </rPh>
    <phoneticPr fontId="7"/>
  </si>
  <si>
    <t>１．北海道局</t>
    <rPh sb="2" eb="5">
      <t>ホッカイドウ</t>
    </rPh>
    <rPh sb="5" eb="6">
      <t>キョク</t>
    </rPh>
    <phoneticPr fontId="7"/>
  </si>
  <si>
    <t>２．東北局</t>
    <rPh sb="2" eb="4">
      <t>トウホク</t>
    </rPh>
    <rPh sb="4" eb="5">
      <t>キョク</t>
    </rPh>
    <phoneticPr fontId="7"/>
  </si>
  <si>
    <t>３．関東局</t>
    <rPh sb="2" eb="4">
      <t>カントウ</t>
    </rPh>
    <rPh sb="4" eb="5">
      <t>キョク</t>
    </rPh>
    <phoneticPr fontId="7"/>
  </si>
  <si>
    <t>５．北陸局</t>
    <rPh sb="2" eb="4">
      <t>ホクリク</t>
    </rPh>
    <rPh sb="4" eb="5">
      <t>キョク</t>
    </rPh>
    <phoneticPr fontId="7"/>
  </si>
  <si>
    <t>６．近畿局</t>
    <rPh sb="2" eb="4">
      <t>キンキ</t>
    </rPh>
    <rPh sb="4" eb="5">
      <t>キョク</t>
    </rPh>
    <phoneticPr fontId="7"/>
  </si>
  <si>
    <t>４．中部局</t>
    <rPh sb="2" eb="4">
      <t>チュウブ</t>
    </rPh>
    <rPh sb="4" eb="5">
      <t>キョク</t>
    </rPh>
    <phoneticPr fontId="7"/>
  </si>
  <si>
    <t>７．中国局</t>
    <rPh sb="2" eb="4">
      <t>チュウゴク</t>
    </rPh>
    <rPh sb="4" eb="5">
      <t>キョク</t>
    </rPh>
    <phoneticPr fontId="7"/>
  </si>
  <si>
    <t>８．四国局</t>
    <rPh sb="2" eb="4">
      <t>シコク</t>
    </rPh>
    <rPh sb="4" eb="5">
      <t>キョク</t>
    </rPh>
    <phoneticPr fontId="7"/>
  </si>
  <si>
    <t>９．九州局</t>
    <rPh sb="2" eb="4">
      <t>キュウシュウ</t>
    </rPh>
    <rPh sb="4" eb="5">
      <t>キョク</t>
    </rPh>
    <phoneticPr fontId="7"/>
  </si>
  <si>
    <t>10．沖縄局</t>
    <rPh sb="3" eb="5">
      <t>オキナワ</t>
    </rPh>
    <rPh sb="5" eb="6">
      <t>キョク</t>
    </rPh>
    <phoneticPr fontId="7"/>
  </si>
  <si>
    <t>主に事業を実施している都道府県
　※ここに記載の都道府県が、選定地域となります</t>
    <rPh sb="0" eb="1">
      <t>オモ</t>
    </rPh>
    <rPh sb="2" eb="4">
      <t>ジギョウ</t>
    </rPh>
    <rPh sb="5" eb="7">
      <t>ジッシ</t>
    </rPh>
    <rPh sb="11" eb="15">
      <t>トドウフケン</t>
    </rPh>
    <rPh sb="21" eb="23">
      <t>キサイ</t>
    </rPh>
    <rPh sb="24" eb="28">
      <t>トドウフケン</t>
    </rPh>
    <rPh sb="30" eb="32">
      <t>センテイ</t>
    </rPh>
    <rPh sb="32" eb="34">
      <t>チイキ</t>
    </rPh>
    <phoneticPr fontId="7"/>
  </si>
  <si>
    <t>　　　　　「地域未来牽引企業」推薦用紙</t>
    <phoneticPr fontId="7"/>
  </si>
  <si>
    <t xml:space="preserve"> </t>
    <phoneticPr fontId="7"/>
  </si>
  <si>
    <t>リスト選択</t>
    <rPh sb="3" eb="5">
      <t>センタク</t>
    </rPh>
    <phoneticPr fontId="7"/>
  </si>
  <si>
    <t>推薦団体の属性</t>
    <rPh sb="0" eb="2">
      <t>スイセン</t>
    </rPh>
    <rPh sb="2" eb="4">
      <t>ダンタイ</t>
    </rPh>
    <rPh sb="5" eb="7">
      <t>ゾクセイ</t>
    </rPh>
    <phoneticPr fontId="7"/>
  </si>
  <si>
    <t>推薦者の組織の属性を選択してください</t>
    <rPh sb="0" eb="2">
      <t>スイセン</t>
    </rPh>
    <rPh sb="2" eb="3">
      <t>シャ</t>
    </rPh>
    <rPh sb="4" eb="6">
      <t>ソシキ</t>
    </rPh>
    <rPh sb="7" eb="9">
      <t>ゾクセイ</t>
    </rPh>
    <rPh sb="10" eb="12">
      <t>センタク</t>
    </rPh>
    <phoneticPr fontId="7"/>
  </si>
  <si>
    <t>都道府県</t>
    <rPh sb="0" eb="4">
      <t>トドウフケン</t>
    </rPh>
    <phoneticPr fontId="7"/>
  </si>
  <si>
    <t>市区町村</t>
    <rPh sb="0" eb="4">
      <t>シクチョウソン</t>
    </rPh>
    <phoneticPr fontId="7"/>
  </si>
  <si>
    <t>全国商工会連合会</t>
    <rPh sb="0" eb="2">
      <t>ゼンコク</t>
    </rPh>
    <rPh sb="2" eb="5">
      <t>ショウコウカイ</t>
    </rPh>
    <rPh sb="5" eb="8">
      <t>レンゴウカイ</t>
    </rPh>
    <phoneticPr fontId="7"/>
  </si>
  <si>
    <t>商工会連合会</t>
    <rPh sb="0" eb="3">
      <t>ショウコウカイ</t>
    </rPh>
    <rPh sb="3" eb="6">
      <t>レンゴウカイ</t>
    </rPh>
    <phoneticPr fontId="7"/>
  </si>
  <si>
    <t>商工会</t>
    <rPh sb="0" eb="3">
      <t>ショウコウカイ</t>
    </rPh>
    <phoneticPr fontId="7"/>
  </si>
  <si>
    <t>日本商工会議所</t>
    <rPh sb="0" eb="2">
      <t>ニホン</t>
    </rPh>
    <rPh sb="2" eb="7">
      <t>ショウコウカイギショ</t>
    </rPh>
    <phoneticPr fontId="7"/>
  </si>
  <si>
    <t>商工会議所</t>
    <rPh sb="0" eb="5">
      <t>ショウコウカイギショ</t>
    </rPh>
    <phoneticPr fontId="7"/>
  </si>
  <si>
    <t>全国中小企業団体中央会</t>
    <rPh sb="0" eb="2">
      <t>ゼンコク</t>
    </rPh>
    <rPh sb="2" eb="4">
      <t>チュウショウ</t>
    </rPh>
    <rPh sb="4" eb="6">
      <t>キギョウ</t>
    </rPh>
    <rPh sb="6" eb="8">
      <t>ダンタイ</t>
    </rPh>
    <rPh sb="8" eb="11">
      <t>チュウオウカイ</t>
    </rPh>
    <phoneticPr fontId="7"/>
  </si>
  <si>
    <t>都道府県中小企業団体中央会</t>
    <rPh sb="0" eb="4">
      <t>トドウフケン</t>
    </rPh>
    <rPh sb="4" eb="6">
      <t>チュウショウ</t>
    </rPh>
    <rPh sb="6" eb="8">
      <t>キギョウ</t>
    </rPh>
    <rPh sb="8" eb="10">
      <t>ダンタイ</t>
    </rPh>
    <rPh sb="10" eb="13">
      <t>チュウオウカイ</t>
    </rPh>
    <phoneticPr fontId="7"/>
  </si>
  <si>
    <t>全国商店街振興組合連合会</t>
    <rPh sb="0" eb="2">
      <t>ゼンコク</t>
    </rPh>
    <rPh sb="2" eb="5">
      <t>ショウテンガイ</t>
    </rPh>
    <rPh sb="5" eb="7">
      <t>シンコウ</t>
    </rPh>
    <rPh sb="7" eb="9">
      <t>クミアイ</t>
    </rPh>
    <rPh sb="9" eb="12">
      <t>レンゴウカイ</t>
    </rPh>
    <phoneticPr fontId="7"/>
  </si>
  <si>
    <t>都道府県商店街振興組合連合会</t>
    <rPh sb="0" eb="4">
      <t>トドウフケン</t>
    </rPh>
    <rPh sb="4" eb="7">
      <t>ショウテンガイ</t>
    </rPh>
    <rPh sb="7" eb="9">
      <t>シンコウ</t>
    </rPh>
    <rPh sb="9" eb="11">
      <t>クミアイ</t>
    </rPh>
    <rPh sb="11" eb="14">
      <t>レンゴウカイ</t>
    </rPh>
    <phoneticPr fontId="7"/>
  </si>
  <si>
    <t>独立行政法人</t>
    <rPh sb="0" eb="2">
      <t>ドクリツ</t>
    </rPh>
    <rPh sb="2" eb="4">
      <t>ギョウセイ</t>
    </rPh>
    <rPh sb="4" eb="6">
      <t>ホウジン</t>
    </rPh>
    <phoneticPr fontId="7"/>
  </si>
  <si>
    <t>国立研究開発法人</t>
    <rPh sb="0" eb="2">
      <t>コクリツ</t>
    </rPh>
    <rPh sb="2" eb="4">
      <t>ケンキュウ</t>
    </rPh>
    <rPh sb="4" eb="6">
      <t>カイハツ</t>
    </rPh>
    <rPh sb="6" eb="8">
      <t>ホウジン</t>
    </rPh>
    <phoneticPr fontId="7"/>
  </si>
  <si>
    <t>報道機関</t>
    <rPh sb="0" eb="2">
      <t>ホウドウ</t>
    </rPh>
    <rPh sb="2" eb="4">
      <t>キカン</t>
    </rPh>
    <phoneticPr fontId="7"/>
  </si>
  <si>
    <t>経営革新等支援機関</t>
    <rPh sb="0" eb="2">
      <t>ケイエイ</t>
    </rPh>
    <rPh sb="2" eb="4">
      <t>カクシン</t>
    </rPh>
    <rPh sb="4" eb="5">
      <t>トウ</t>
    </rPh>
    <rPh sb="5" eb="7">
      <t>シエン</t>
    </rPh>
    <rPh sb="7" eb="9">
      <t>キカン</t>
    </rPh>
    <phoneticPr fontId="7"/>
  </si>
  <si>
    <t>企業の設立目的や主な事業内容等を記載してください。</t>
    <rPh sb="0" eb="2">
      <t>キギョウ</t>
    </rPh>
    <rPh sb="3" eb="5">
      <t>セツリツ</t>
    </rPh>
    <rPh sb="5" eb="7">
      <t>モクテキ</t>
    </rPh>
    <rPh sb="8" eb="9">
      <t>オモ</t>
    </rPh>
    <rPh sb="10" eb="12">
      <t>ジギョウ</t>
    </rPh>
    <rPh sb="12" eb="14">
      <t>ナイヨウ</t>
    </rPh>
    <rPh sb="14" eb="15">
      <t>トウ</t>
    </rPh>
    <rPh sb="16" eb="18">
      <t>キサイ</t>
    </rPh>
    <phoneticPr fontId="7"/>
  </si>
  <si>
    <t>その他の機関</t>
    <rPh sb="2" eb="3">
      <t>タ</t>
    </rPh>
    <rPh sb="4" eb="6">
      <t>キカン</t>
    </rPh>
    <phoneticPr fontId="7"/>
  </si>
  <si>
    <t>日本政策投資銀行</t>
    <rPh sb="0" eb="2">
      <t>ニホン</t>
    </rPh>
    <rPh sb="2" eb="4">
      <t>セイサク</t>
    </rPh>
    <rPh sb="4" eb="6">
      <t>トウシ</t>
    </rPh>
    <rPh sb="6" eb="8">
      <t>ギンコウ</t>
    </rPh>
    <phoneticPr fontId="7"/>
  </si>
  <si>
    <t>日本政策金融公庫</t>
    <rPh sb="0" eb="2">
      <t>ニホン</t>
    </rPh>
    <rPh sb="2" eb="4">
      <t>セイサク</t>
    </rPh>
    <rPh sb="4" eb="6">
      <t>キンユウ</t>
    </rPh>
    <rPh sb="6" eb="8">
      <t>コウコ</t>
    </rPh>
    <phoneticPr fontId="7"/>
  </si>
  <si>
    <t>商工組合中央金庫</t>
    <rPh sb="0" eb="2">
      <t>ショウコウ</t>
    </rPh>
    <rPh sb="2" eb="4">
      <t>クミアイ</t>
    </rPh>
    <rPh sb="4" eb="6">
      <t>チュウオウ</t>
    </rPh>
    <rPh sb="6" eb="8">
      <t>キンコ</t>
    </rPh>
    <phoneticPr fontId="7"/>
  </si>
  <si>
    <t>沖縄振興開発金融公庫</t>
    <rPh sb="0" eb="2">
      <t>オキナワ</t>
    </rPh>
    <rPh sb="2" eb="4">
      <t>シンコウ</t>
    </rPh>
    <rPh sb="4" eb="6">
      <t>カイハツ</t>
    </rPh>
    <rPh sb="6" eb="8">
      <t>キンユウ</t>
    </rPh>
    <rPh sb="8" eb="10">
      <t>コウコ</t>
    </rPh>
    <phoneticPr fontId="7"/>
  </si>
  <si>
    <t>農林中央金庫</t>
    <rPh sb="0" eb="2">
      <t>ノウリン</t>
    </rPh>
    <rPh sb="2" eb="4">
      <t>チュウオウ</t>
    </rPh>
    <rPh sb="4" eb="6">
      <t>キンコ</t>
    </rPh>
    <phoneticPr fontId="7"/>
  </si>
  <si>
    <t>銀行</t>
    <rPh sb="0" eb="2">
      <t>ギンコウ</t>
    </rPh>
    <phoneticPr fontId="7"/>
  </si>
  <si>
    <t>信用金庫</t>
    <rPh sb="0" eb="2">
      <t>シンヨウ</t>
    </rPh>
    <rPh sb="2" eb="4">
      <t>キンコ</t>
    </rPh>
    <phoneticPr fontId="7"/>
  </si>
  <si>
    <t>信用組合</t>
    <rPh sb="0" eb="2">
      <t>シンヨウ</t>
    </rPh>
    <rPh sb="2" eb="4">
      <t>クミアイ</t>
    </rPh>
    <phoneticPr fontId="7"/>
  </si>
  <si>
    <t>目標</t>
    <rPh sb="0" eb="2">
      <t>モクヒョウ</t>
    </rPh>
    <phoneticPr fontId="7"/>
  </si>
  <si>
    <t>目標の公表可否</t>
    <rPh sb="0" eb="2">
      <t>モクヒョウ</t>
    </rPh>
    <rPh sb="3" eb="5">
      <t>コウヒョウ</t>
    </rPh>
    <rPh sb="5" eb="7">
      <t>カヒ</t>
    </rPh>
    <phoneticPr fontId="7"/>
  </si>
  <si>
    <t>未来企業に選定された場合、目標を公開してもよいか、その可否を選択してください。</t>
    <rPh sb="0" eb="2">
      <t>ミライ</t>
    </rPh>
    <rPh sb="2" eb="4">
      <t>キギョウ</t>
    </rPh>
    <rPh sb="5" eb="7">
      <t>センテイ</t>
    </rPh>
    <rPh sb="10" eb="12">
      <t>バアイ</t>
    </rPh>
    <rPh sb="13" eb="15">
      <t>モクヒョウ</t>
    </rPh>
    <rPh sb="16" eb="18">
      <t>コウカイ</t>
    </rPh>
    <rPh sb="27" eb="29">
      <t>カヒ</t>
    </rPh>
    <rPh sb="30" eb="32">
      <t>センタク</t>
    </rPh>
    <phoneticPr fontId="7"/>
  </si>
  <si>
    <t>３．その他企業のPRにつながる情報【任意】</t>
    <rPh sb="4" eb="5">
      <t>タ</t>
    </rPh>
    <rPh sb="5" eb="7">
      <t>キギョウ</t>
    </rPh>
    <rPh sb="15" eb="17">
      <t>ジョウホウ</t>
    </rPh>
    <rPh sb="18" eb="20">
      <t>ニンイ</t>
    </rPh>
    <phoneticPr fontId="7"/>
  </si>
  <si>
    <t>上記の記述以外に企業をPRできる情報（表彰、報道）があれば記載可能です。裏付資料（報道記事等）をPDFで別に提出してください（2019年1月１日以降に表彰、報道されたものが対象となります。最大５件まで）</t>
    <rPh sb="0" eb="2">
      <t>ジョウキ</t>
    </rPh>
    <rPh sb="3" eb="5">
      <t>キジュツ</t>
    </rPh>
    <rPh sb="5" eb="7">
      <t>イガイ</t>
    </rPh>
    <rPh sb="8" eb="10">
      <t>キギョウ</t>
    </rPh>
    <rPh sb="16" eb="18">
      <t>ジョウホウ</t>
    </rPh>
    <rPh sb="19" eb="21">
      <t>ヒョウショウ</t>
    </rPh>
    <rPh sb="22" eb="24">
      <t>ホウドウ</t>
    </rPh>
    <rPh sb="29" eb="31">
      <t>キサイ</t>
    </rPh>
    <rPh sb="31" eb="33">
      <t>カノウ</t>
    </rPh>
    <rPh sb="36" eb="38">
      <t>ウラヅ</t>
    </rPh>
    <rPh sb="38" eb="40">
      <t>シリョウ</t>
    </rPh>
    <rPh sb="41" eb="43">
      <t>ホウドウ</t>
    </rPh>
    <rPh sb="43" eb="45">
      <t>キジ</t>
    </rPh>
    <rPh sb="45" eb="46">
      <t>トウ</t>
    </rPh>
    <rPh sb="52" eb="53">
      <t>ベツ</t>
    </rPh>
    <rPh sb="54" eb="56">
      <t>テイシュツ</t>
    </rPh>
    <rPh sb="67" eb="68">
      <t>ネン</t>
    </rPh>
    <rPh sb="69" eb="70">
      <t>ガツ</t>
    </rPh>
    <rPh sb="71" eb="72">
      <t>ニチ</t>
    </rPh>
    <rPh sb="72" eb="74">
      <t>イコウ</t>
    </rPh>
    <rPh sb="75" eb="77">
      <t>ヒョウショウ</t>
    </rPh>
    <rPh sb="78" eb="80">
      <t>ホウドウ</t>
    </rPh>
    <rPh sb="86" eb="88">
      <t>タイショウ</t>
    </rPh>
    <rPh sb="94" eb="96">
      <t>サイダイ</t>
    </rPh>
    <rPh sb="97" eb="98">
      <t>ケン</t>
    </rPh>
    <phoneticPr fontId="7"/>
  </si>
  <si>
    <r>
      <t>公募要領の記載内容をご理解の上、上部及び</t>
    </r>
    <r>
      <rPr>
        <b/>
        <u/>
        <sz val="11"/>
        <color rgb="FFFF0000"/>
        <rFont val="ＭＳ Ｐゴシック"/>
        <family val="3"/>
        <charset val="128"/>
        <scheme val="minor"/>
      </rPr>
      <t>下表の青塗セルにご記載ください。</t>
    </r>
    <rPh sb="0" eb="2">
      <t>コウボ</t>
    </rPh>
    <rPh sb="2" eb="4">
      <t>ヨウリョウ</t>
    </rPh>
    <rPh sb="7" eb="9">
      <t>ナイヨウ</t>
    </rPh>
    <rPh sb="11" eb="13">
      <t>リカイ</t>
    </rPh>
    <rPh sb="14" eb="15">
      <t>ウエ</t>
    </rPh>
    <rPh sb="16" eb="18">
      <t>ジョウブ</t>
    </rPh>
    <rPh sb="18" eb="19">
      <t>オヨ</t>
    </rPh>
    <rPh sb="20" eb="22">
      <t>カヒョウ</t>
    </rPh>
    <rPh sb="23" eb="24">
      <t>アオ</t>
    </rPh>
    <rPh sb="24" eb="25">
      <t>ヌリ</t>
    </rPh>
    <phoneticPr fontId="7"/>
  </si>
  <si>
    <t>①表彰、報道実績</t>
    <rPh sb="1" eb="3">
      <t>ヒョウショウ</t>
    </rPh>
    <rPh sb="4" eb="6">
      <t>ホウドウ</t>
    </rPh>
    <rPh sb="6" eb="8">
      <t>ジッセキ</t>
    </rPh>
    <phoneticPr fontId="7"/>
  </si>
  <si>
    <t>⑤表彰、報道実績</t>
    <rPh sb="1" eb="3">
      <t>ヒョウショウ</t>
    </rPh>
    <rPh sb="4" eb="6">
      <t>ホウドウ</t>
    </rPh>
    <rPh sb="6" eb="8">
      <t>ジッセキ</t>
    </rPh>
    <phoneticPr fontId="7"/>
  </si>
  <si>
    <t>②表彰、報道実績</t>
    <rPh sb="1" eb="3">
      <t>ヒョウショウ</t>
    </rPh>
    <rPh sb="4" eb="6">
      <t>ホウドウ</t>
    </rPh>
    <rPh sb="6" eb="8">
      <t>ジッセキ</t>
    </rPh>
    <phoneticPr fontId="7"/>
  </si>
  <si>
    <t>③表彰、報道実績</t>
    <rPh sb="1" eb="3">
      <t>ヒョウショウ</t>
    </rPh>
    <rPh sb="4" eb="6">
      <t>ホウドウ</t>
    </rPh>
    <rPh sb="6" eb="8">
      <t>ジッセキ</t>
    </rPh>
    <phoneticPr fontId="7"/>
  </si>
  <si>
    <t>④表彰、報道実績</t>
    <rPh sb="1" eb="3">
      <t>ヒョウショウ</t>
    </rPh>
    <rPh sb="4" eb="6">
      <t>ホウドウ</t>
    </rPh>
    <rPh sb="6" eb="8">
      <t>ジッセキ</t>
    </rPh>
    <phoneticPr fontId="7"/>
  </si>
  <si>
    <t>親会社が大企業に該当しないこと</t>
    <rPh sb="0" eb="1">
      <t>オヤ</t>
    </rPh>
    <rPh sb="1" eb="3">
      <t>カイシャ</t>
    </rPh>
    <rPh sb="4" eb="7">
      <t>ダイキギョウ</t>
    </rPh>
    <rPh sb="8" eb="10">
      <t>ガイトウ</t>
    </rPh>
    <phoneticPr fontId="7"/>
  </si>
  <si>
    <t>４．売上高又は従業員数が２期連続減少している場合、その背景や理由</t>
    <rPh sb="2" eb="5">
      <t>ウリアゲダカ</t>
    </rPh>
    <rPh sb="5" eb="6">
      <t>マタ</t>
    </rPh>
    <rPh sb="7" eb="10">
      <t>ジュウギョウイン</t>
    </rPh>
    <rPh sb="10" eb="11">
      <t>スウ</t>
    </rPh>
    <rPh sb="13" eb="14">
      <t>キ</t>
    </rPh>
    <rPh sb="14" eb="16">
      <t>レンゾク</t>
    </rPh>
    <rPh sb="16" eb="18">
      <t>ゲンショウ</t>
    </rPh>
    <rPh sb="22" eb="24">
      <t>バアイ</t>
    </rPh>
    <rPh sb="27" eb="29">
      <t>ハイケイ</t>
    </rPh>
    <rPh sb="30" eb="32">
      <t>リユウ</t>
    </rPh>
    <phoneticPr fontId="7"/>
  </si>
  <si>
    <t>売上高が２期連続減少している場合、その背景や理由</t>
    <rPh sb="0" eb="3">
      <t>ウリアゲダカ</t>
    </rPh>
    <rPh sb="5" eb="6">
      <t>キ</t>
    </rPh>
    <rPh sb="6" eb="8">
      <t>レンゾク</t>
    </rPh>
    <rPh sb="8" eb="10">
      <t>ゲンショウ</t>
    </rPh>
    <rPh sb="14" eb="16">
      <t>バアイ</t>
    </rPh>
    <rPh sb="19" eb="21">
      <t>ハイケイ</t>
    </rPh>
    <rPh sb="22" eb="24">
      <t>リユウ</t>
    </rPh>
    <phoneticPr fontId="7"/>
  </si>
  <si>
    <t>従業員数が２期連続減少している場合、その背景や理由</t>
    <rPh sb="0" eb="3">
      <t>ジュウギョウイン</t>
    </rPh>
    <rPh sb="3" eb="4">
      <t>スウ</t>
    </rPh>
    <rPh sb="6" eb="7">
      <t>キ</t>
    </rPh>
    <rPh sb="7" eb="9">
      <t>レンゾク</t>
    </rPh>
    <rPh sb="9" eb="11">
      <t>ゲンショウ</t>
    </rPh>
    <rPh sb="15" eb="17">
      <t>バアイ</t>
    </rPh>
    <rPh sb="20" eb="22">
      <t>ハイケイ</t>
    </rPh>
    <rPh sb="23" eb="25">
      <t>リユウ</t>
    </rPh>
    <phoneticPr fontId="7"/>
  </si>
  <si>
    <t>被推薦者の要件確認</t>
    <rPh sb="0" eb="1">
      <t>ヒ</t>
    </rPh>
    <rPh sb="1" eb="4">
      <t>スイセンシャ</t>
    </rPh>
    <rPh sb="5" eb="7">
      <t>ヨウケン</t>
    </rPh>
    <rPh sb="7" eb="9">
      <t>カクニン</t>
    </rPh>
    <phoneticPr fontId="7"/>
  </si>
  <si>
    <t>推薦者において、被推薦者が誓約書に反していないことを確認している</t>
    <rPh sb="0" eb="3">
      <t>スイセンシャ</t>
    </rPh>
    <rPh sb="8" eb="9">
      <t>ヒ</t>
    </rPh>
    <rPh sb="9" eb="11">
      <t>スイセン</t>
    </rPh>
    <rPh sb="11" eb="12">
      <t>シャ</t>
    </rPh>
    <rPh sb="13" eb="16">
      <t>セイヤクショ</t>
    </rPh>
    <rPh sb="17" eb="18">
      <t>ハン</t>
    </rPh>
    <rPh sb="26" eb="28">
      <t>カクニン</t>
    </rPh>
    <phoneticPr fontId="7"/>
  </si>
  <si>
    <t>被推薦者が誓約書に反していないことを確認していること</t>
    <phoneticPr fontId="7"/>
  </si>
  <si>
    <t>記入漏れがないこと</t>
    <rPh sb="0" eb="2">
      <t>キニュウ</t>
    </rPh>
    <rPh sb="2" eb="3">
      <t>モ</t>
    </rPh>
    <phoneticPr fontId="7"/>
  </si>
  <si>
    <t>文字数は
任意</t>
    <rPh sb="0" eb="3">
      <t>モジスウ</t>
    </rPh>
    <rPh sb="5" eb="7">
      <t>ニンイ</t>
    </rPh>
    <phoneticPr fontId="7"/>
  </si>
  <si>
    <t>資本金が10億円未満であること</t>
    <rPh sb="0" eb="3">
      <t>シホンキン</t>
    </rPh>
    <rPh sb="6" eb="8">
      <t>オクエン</t>
    </rPh>
    <rPh sb="8" eb="10">
      <t>ミマン</t>
    </rPh>
    <phoneticPr fontId="7"/>
  </si>
  <si>
    <t>自動</t>
    <rPh sb="0" eb="2">
      <t>ジドウ</t>
    </rPh>
    <phoneticPr fontId="7"/>
  </si>
  <si>
    <t>経営者または経営手法における特筆すべき点（三方よしなど地域経済貢献に向けた経営姿勢がある、未来を切り開く挑戦心に溢れている、働き方改革や女性・高齢者・障害者などの多様な人材の活躍についての意識が高い、災害時の備えなど経営リスクについても意識が高い等）について、取組も含めて具体的に記述して下さい。</t>
    <phoneticPr fontId="7"/>
  </si>
  <si>
    <t>①表彰名、報道であれば掲載メディア名
②概要（表彰・報道趣旨、表彰等の年月日、表彰団体）</t>
    <rPh sb="1" eb="3">
      <t>ヒョウショウ</t>
    </rPh>
    <rPh sb="3" eb="4">
      <t>メイ</t>
    </rPh>
    <rPh sb="5" eb="7">
      <t>ホウドウ</t>
    </rPh>
    <rPh sb="11" eb="13">
      <t>ケイサイ</t>
    </rPh>
    <rPh sb="17" eb="18">
      <t>メイ</t>
    </rPh>
    <rPh sb="20" eb="22">
      <t>ガイヨウ</t>
    </rPh>
    <rPh sb="23" eb="25">
      <t>ヒョウショウ</t>
    </rPh>
    <rPh sb="26" eb="28">
      <t>ホウドウ</t>
    </rPh>
    <rPh sb="28" eb="30">
      <t>シュシ</t>
    </rPh>
    <rPh sb="31" eb="33">
      <t>ヒョウショウ</t>
    </rPh>
    <rPh sb="33" eb="34">
      <t>トウ</t>
    </rPh>
    <rPh sb="35" eb="38">
      <t>ネンガッピ</t>
    </rPh>
    <rPh sb="39" eb="41">
      <t>ヒョウショウ</t>
    </rPh>
    <rPh sb="41" eb="43">
      <t>ダンタイ</t>
    </rPh>
    <phoneticPr fontId="7"/>
  </si>
  <si>
    <t>①表彰名、報道であれば掲載メディア名
②概要（表彰・報道趣旨、表彰等の年月日、表彰団体）</t>
    <phoneticPr fontId="7"/>
  </si>
  <si>
    <t>①表彰名、報道であれば掲載メディア名
②概要（表彰・報道趣旨、表彰等の年月日、表彰団体）</t>
    <phoneticPr fontId="7"/>
  </si>
  <si>
    <t>①表彰名、報道であれば掲載メディア名
②概要（表彰・報道趣旨、表彰等の年月日、表彰団体）</t>
    <phoneticPr fontId="7"/>
  </si>
  <si>
    <t>直近財務諸表の決算期</t>
    <rPh sb="0" eb="2">
      <t>チョッキン</t>
    </rPh>
    <rPh sb="2" eb="4">
      <t>ザイム</t>
    </rPh>
    <rPh sb="4" eb="6">
      <t>ショヒョウ</t>
    </rPh>
    <rPh sb="7" eb="10">
      <t>ケッサンキ</t>
    </rPh>
    <phoneticPr fontId="7"/>
  </si>
  <si>
    <t>生活関連インフラ型</t>
    <rPh sb="0" eb="2">
      <t>セイカツ</t>
    </rPh>
    <rPh sb="2" eb="4">
      <t>カンレン</t>
    </rPh>
    <rPh sb="8" eb="9">
      <t>ガタ</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</si>
</sst>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76" formatCode="#,##0;[Red]\-#,##0;&quot;－&quot;"/>
    <numFmt numFmtId="177" formatCode="#,##0_);[Red]\(#,##0\)"/>
    <numFmt numFmtId="178" formatCode="&quot;(&quot;0%&quot;)   &quot;;[Red]\-&quot;(&quot;0%&quot;)   &quot;;&quot;－    &quot;"/>
    <numFmt numFmtId="179" formatCode="&quot;(&quot;0.00%&quot;)   &quot;;[Red]\-&quot;(&quot;0.00%&quot;)   &quot;;&quot;－    &quot;"/>
    <numFmt numFmtId="180" formatCode="0.00%;[Red]\-0.00%;&quot;－&quot;"/>
    <numFmt numFmtId="181" formatCode="0_ "/>
    <numFmt numFmtId="182" formatCode="#,##0&quot;人&quot;;[Red]\-#,##0&quot;人&quot;"/>
    <numFmt numFmtId="183" formatCode="#,##0&quot;文&quot;&quot;字&quot;;[Red]\-#,##0"/>
    <numFmt numFmtId="184" formatCode="#,##0_)&quot;百万&quot;&quot;円&quot;;[Red]\(#,##0\)"/>
    <numFmt numFmtId="185" formatCode="#,##0_)&quot;百万&quot;&quot;円&quot;"/>
  </numFmts>
  <fonts count="33" x14ac:knownFonts="1">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11"/>
      <name val="ＭＳ ゴシック"/>
      <family val="3"/>
      <charset val="128"/>
    </font>
    <font>
      <b/>
      <sz val="11"/>
      <color theme="1"/>
      <name val="ＭＳ Ｐゴシック"/>
      <family val="3"/>
      <charset val="128"/>
      <scheme val="minor"/>
    </font>
    <font>
      <sz val="11"/>
      <color theme="1"/>
      <name val="ＭＳ Ｐゴシック"/>
      <family val="3"/>
      <charset val="128"/>
      <scheme val="minor"/>
    </font>
    <font>
      <sz val="11"/>
      <name val="ＭＳ Ｐゴシック"/>
      <family val="3"/>
      <charset val="128"/>
      <scheme val="minor"/>
    </font>
    <font>
      <b/>
      <sz val="11"/>
      <name val="ＭＳ Ｐゴシック"/>
      <family val="3"/>
      <charset val="128"/>
      <scheme val="minor"/>
    </font>
    <font>
      <sz val="10"/>
      <name val="ＭＳ ゴシック"/>
      <family val="3"/>
      <charset val="128"/>
    </font>
    <font>
      <b/>
      <sz val="14"/>
      <name val="ＭＳ Ｐゴシック"/>
      <family val="3"/>
      <charset val="128"/>
    </font>
    <font>
      <sz val="11"/>
      <name val="ＭＳ 明朝"/>
      <family val="1"/>
      <charset val="128"/>
    </font>
    <font>
      <sz val="11"/>
      <color theme="1"/>
      <name val="ＭＳ Ｐゴシック"/>
      <family val="2"/>
      <scheme val="minor"/>
    </font>
    <font>
      <u/>
      <sz val="11"/>
      <color theme="10"/>
      <name val="ＭＳ Ｐゴシック"/>
      <family val="2"/>
      <scheme val="minor"/>
    </font>
    <font>
      <sz val="10"/>
      <color theme="1"/>
      <name val="ＭＳ Ｐゴシック"/>
      <family val="3"/>
      <charset val="128"/>
      <scheme val="minor"/>
    </font>
    <font>
      <sz val="6"/>
      <name val="ＭＳ Ｐゴシック"/>
      <family val="2"/>
      <charset val="128"/>
      <scheme val="minor"/>
    </font>
    <font>
      <u/>
      <sz val="11"/>
      <color theme="1"/>
      <name val="ＭＳ Ｐゴシック"/>
      <family val="3"/>
      <charset val="128"/>
      <scheme val="minor"/>
    </font>
    <font>
      <b/>
      <sz val="11"/>
      <color theme="0"/>
      <name val="ＭＳ Ｐゴシック"/>
      <family val="3"/>
      <charset val="128"/>
      <scheme val="minor"/>
    </font>
    <font>
      <sz val="9"/>
      <name val="ＭＳ Ｐゴシック"/>
      <family val="3"/>
      <charset val="128"/>
      <scheme val="minor"/>
    </font>
    <font>
      <sz val="9"/>
      <color theme="1"/>
      <name val="ＭＳ Ｐゴシック"/>
      <family val="3"/>
      <charset val="128"/>
      <scheme val="minor"/>
    </font>
    <font>
      <b/>
      <sz val="16"/>
      <color theme="1"/>
      <name val="ＭＳ Ｐゴシック"/>
      <family val="3"/>
      <charset val="128"/>
      <scheme val="minor"/>
    </font>
    <font>
      <b/>
      <sz val="11"/>
      <color rgb="FFFF0000"/>
      <name val="ＭＳ Ｐゴシック"/>
      <family val="3"/>
      <charset val="128"/>
      <scheme val="minor"/>
    </font>
    <font>
      <b/>
      <u/>
      <sz val="11"/>
      <color rgb="FFFF0000"/>
      <name val="ＭＳ Ｐゴシック"/>
      <family val="3"/>
      <charset val="128"/>
      <scheme val="minor"/>
    </font>
    <font>
      <b/>
      <sz val="12"/>
      <color rgb="FFFF0000"/>
      <name val="ＭＳ Ｐゴシック"/>
      <family val="3"/>
      <charset val="128"/>
      <scheme val="minor"/>
    </font>
    <font>
      <b/>
      <sz val="10"/>
      <color rgb="FFFF0000"/>
      <name val="ＭＳ Ｐゴシック"/>
      <family val="3"/>
      <charset val="128"/>
      <scheme val="minor"/>
    </font>
    <font>
      <sz val="8"/>
      <color theme="1"/>
      <name val="ＭＳ Ｐゴシック"/>
      <family val="3"/>
      <charset val="128"/>
      <scheme val="minor"/>
    </font>
    <font>
      <sz val="8"/>
      <name val="ＭＳ Ｐゴシック"/>
      <family val="3"/>
      <charset val="128"/>
      <scheme val="minor"/>
    </font>
    <font>
      <b/>
      <u/>
      <sz val="11"/>
      <color theme="1"/>
      <name val="ＭＳ Ｐゴシック"/>
      <family val="3"/>
      <charset val="128"/>
      <scheme val="minor"/>
    </font>
    <font>
      <sz val="10"/>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rgb="FFFFFF00"/>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rgb="FFFF0000"/>
        <bgColor indexed="64"/>
      </patternFill>
    </fill>
    <fill>
      <patternFill patternType="solid">
        <fgColor theme="2" tint="-9.9978637043366805E-2"/>
        <bgColor indexed="64"/>
      </patternFill>
    </fill>
    <fill>
      <patternFill patternType="solid">
        <fgColor theme="9" tint="0.79998168889431442"/>
        <bgColor indexed="64"/>
      </patternFill>
    </fill>
    <fill>
      <patternFill patternType="solid">
        <fgColor theme="2" tint="-9.9948118533890809E-2"/>
        <bgColor indexed="64"/>
      </patternFill>
    </fill>
  </fills>
  <borders count="85">
    <border>
      <left/>
      <right/>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dotted">
        <color indexed="64"/>
      </bottom>
      <diagonal/>
    </border>
    <border>
      <left/>
      <right style="thin">
        <color indexed="64"/>
      </right>
      <top style="medium">
        <color indexed="64"/>
      </top>
      <bottom style="dotted">
        <color indexed="64"/>
      </bottom>
      <diagonal/>
    </border>
    <border>
      <left style="thin">
        <color indexed="64"/>
      </left>
      <right style="thin">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style="medium">
        <color indexed="64"/>
      </bottom>
      <diagonal/>
    </border>
    <border>
      <left/>
      <right style="thin">
        <color indexed="64"/>
      </right>
      <top style="dotted">
        <color indexed="64"/>
      </top>
      <bottom style="medium">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medium">
        <color indexed="64"/>
      </left>
      <right style="thin">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right style="thin">
        <color indexed="64"/>
      </right>
      <top/>
      <bottom/>
      <diagonal/>
    </border>
    <border>
      <left style="thin">
        <color indexed="64"/>
      </left>
      <right style="medium">
        <color indexed="64"/>
      </right>
      <top/>
      <bottom/>
      <diagonal/>
    </border>
    <border>
      <left style="medium">
        <color indexed="64"/>
      </left>
      <right/>
      <top style="medium">
        <color indexed="64"/>
      </top>
      <bottom style="dotted">
        <color indexed="64"/>
      </bottom>
      <diagonal/>
    </border>
    <border>
      <left style="medium">
        <color indexed="64"/>
      </left>
      <right/>
      <top style="dotted">
        <color indexed="64"/>
      </top>
      <bottom style="dotted">
        <color indexed="64"/>
      </bottom>
      <diagonal/>
    </border>
    <border>
      <left style="medium">
        <color indexed="64"/>
      </left>
      <right/>
      <top style="dotted">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style="medium">
        <color indexed="64"/>
      </bottom>
      <diagonal/>
    </border>
    <border>
      <left style="thin">
        <color indexed="64"/>
      </left>
      <right/>
      <top style="medium">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medium">
        <color indexed="64"/>
      </bottom>
      <diagonal/>
    </border>
    <border>
      <left style="thin">
        <color indexed="64"/>
      </left>
      <right/>
      <top style="thin">
        <color indexed="64"/>
      </top>
      <bottom style="medium">
        <color indexed="64"/>
      </bottom>
      <diagonal/>
    </border>
    <border>
      <left style="medium">
        <color indexed="64"/>
      </left>
      <right/>
      <top/>
      <bottom style="medium">
        <color indexed="64"/>
      </bottom>
      <diagonal/>
    </border>
    <border>
      <left/>
      <right/>
      <top style="thin">
        <color indexed="64"/>
      </top>
      <bottom style="medium">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dotted">
        <color indexed="64"/>
      </bottom>
      <diagonal/>
    </border>
    <border>
      <left/>
      <right style="thin">
        <color indexed="64"/>
      </right>
      <top/>
      <bottom style="dotted">
        <color indexed="64"/>
      </bottom>
      <diagonal/>
    </border>
    <border>
      <left style="thin">
        <color indexed="64"/>
      </left>
      <right/>
      <top/>
      <bottom style="dotted">
        <color indexed="64"/>
      </bottom>
      <diagonal/>
    </border>
    <border>
      <left style="thin">
        <color indexed="64"/>
      </left>
      <right style="medium">
        <color indexed="64"/>
      </right>
      <top/>
      <bottom style="dotted">
        <color indexed="64"/>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right style="medium">
        <color auto="1"/>
      </right>
      <top/>
      <bottom/>
      <diagonal/>
    </border>
    <border>
      <left/>
      <right/>
      <top/>
      <bottom style="medium">
        <color auto="1"/>
      </bottom>
      <diagonal/>
    </border>
    <border>
      <left/>
      <right style="medium">
        <color auto="1"/>
      </right>
      <top/>
      <bottom style="medium">
        <color auto="1"/>
      </bottom>
      <diagonal/>
    </border>
    <border>
      <left style="medium">
        <color rgb="FFFF0000"/>
      </left>
      <right style="medium">
        <color rgb="FFFF0000"/>
      </right>
      <top style="medium">
        <color rgb="FFFF0000"/>
      </top>
      <bottom style="medium">
        <color rgb="FFFF0000"/>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diagonal/>
    </border>
    <border>
      <left/>
      <right style="thin">
        <color indexed="64"/>
      </right>
      <top style="dotted">
        <color indexed="64"/>
      </top>
      <bottom/>
      <diagonal/>
    </border>
    <border>
      <left style="thin">
        <color indexed="64"/>
      </left>
      <right/>
      <top style="dotted">
        <color indexed="64"/>
      </top>
      <bottom/>
      <diagonal/>
    </border>
    <border>
      <left style="thin">
        <color indexed="64"/>
      </left>
      <right style="medium">
        <color indexed="64"/>
      </right>
      <top style="dotted">
        <color indexed="64"/>
      </top>
      <bottom/>
      <diagonal/>
    </border>
    <border>
      <left style="thin">
        <color indexed="64"/>
      </left>
      <right style="medium">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top style="medium">
        <color rgb="FFFF0000"/>
      </top>
      <bottom style="medium">
        <color rgb="FFFF0000"/>
      </bottom>
      <diagonal/>
    </border>
    <border>
      <left style="medium">
        <color theme="3"/>
      </left>
      <right style="medium">
        <color theme="3"/>
      </right>
      <top style="medium">
        <color theme="3"/>
      </top>
      <bottom style="medium">
        <color theme="3"/>
      </bottom>
      <diagonal/>
    </border>
    <border>
      <left style="medium">
        <color indexed="64"/>
      </left>
      <right style="thin">
        <color indexed="64"/>
      </right>
      <top/>
      <bottom style="double">
        <color indexed="64"/>
      </bottom>
      <diagonal/>
    </border>
    <border>
      <left/>
      <right/>
      <top style="thin">
        <color indexed="64"/>
      </top>
      <bottom/>
      <diagonal/>
    </border>
  </borders>
  <cellStyleXfs count="13">
    <xf numFmtId="0" fontId="0" fillId="0" borderId="0"/>
    <xf numFmtId="176" fontId="8" fillId="0" borderId="0">
      <alignment vertical="top"/>
    </xf>
    <xf numFmtId="178" fontId="8" fillId="0" borderId="0" applyFont="0" applyFill="0" applyBorder="0" applyAlignment="0" applyProtection="0"/>
    <xf numFmtId="179" fontId="8" fillId="0" borderId="0" applyFont="0" applyFill="0" applyBorder="0" applyAlignment="0" applyProtection="0">
      <alignment vertical="top"/>
    </xf>
    <xf numFmtId="180" fontId="8" fillId="0" borderId="0" applyFont="0" applyFill="0" applyBorder="0" applyAlignment="0" applyProtection="0"/>
    <xf numFmtId="0" fontId="14" fillId="0" borderId="0" applyFill="0" applyBorder="0" applyProtection="0"/>
    <xf numFmtId="0" fontId="15" fillId="0" borderId="0" applyNumberFormat="0" applyFont="0" applyFill="0" applyBorder="0">
      <alignment horizontal="left" vertical="top" wrapText="1"/>
    </xf>
    <xf numFmtId="38" fontId="16" fillId="0" borderId="0" applyFont="0" applyFill="0" applyBorder="0" applyAlignment="0" applyProtection="0">
      <alignment vertical="center"/>
    </xf>
    <xf numFmtId="0" fontId="17" fillId="0" borderId="0" applyNumberFormat="0" applyFill="0" applyBorder="0" applyAlignment="0" applyProtection="0"/>
    <xf numFmtId="0" fontId="6" fillId="0" borderId="0">
      <alignment vertical="center"/>
    </xf>
    <xf numFmtId="0" fontId="5" fillId="0" borderId="0">
      <alignment vertical="center"/>
    </xf>
    <xf numFmtId="0" fontId="16" fillId="0" borderId="0"/>
    <xf numFmtId="0" fontId="5" fillId="0" borderId="0">
      <alignment vertical="center"/>
    </xf>
  </cellStyleXfs>
  <cellXfs count="347">
    <xf numFmtId="0" fontId="0" fillId="0" borderId="0" xfId="0"/>
    <xf numFmtId="0" fontId="6" fillId="0" borderId="0" xfId="9" applyProtection="1">
      <alignment vertical="center"/>
    </xf>
    <xf numFmtId="0" fontId="10" fillId="3" borderId="20" xfId="0" applyFont="1" applyFill="1" applyBorder="1" applyAlignment="1" applyProtection="1">
      <alignment horizontal="left" vertical="center"/>
      <protection locked="0"/>
    </xf>
    <xf numFmtId="184" fontId="10" fillId="3" borderId="22" xfId="0" applyNumberFormat="1" applyFont="1" applyFill="1" applyBorder="1" applyAlignment="1" applyProtection="1">
      <alignment horizontal="left" vertical="center"/>
      <protection locked="0"/>
    </xf>
    <xf numFmtId="182" fontId="10" fillId="3" borderId="24" xfId="7" applyNumberFormat="1" applyFont="1" applyFill="1" applyBorder="1" applyAlignment="1" applyProtection="1">
      <alignment horizontal="left" vertical="center"/>
      <protection locked="0"/>
    </xf>
    <xf numFmtId="182" fontId="10" fillId="3" borderId="26" xfId="7" applyNumberFormat="1" applyFont="1" applyFill="1" applyBorder="1" applyAlignment="1" applyProtection="1">
      <alignment horizontal="left" vertical="center"/>
      <protection locked="0"/>
    </xf>
    <xf numFmtId="182" fontId="10" fillId="3" borderId="28" xfId="7" applyNumberFormat="1" applyFont="1" applyFill="1" applyBorder="1" applyAlignment="1" applyProtection="1">
      <alignment horizontal="left" vertical="center"/>
      <protection locked="0"/>
    </xf>
    <xf numFmtId="184" fontId="10" fillId="3" borderId="30" xfId="0" applyNumberFormat="1" applyFont="1" applyFill="1" applyBorder="1" applyAlignment="1" applyProtection="1">
      <alignment horizontal="left" vertical="center"/>
      <protection locked="0"/>
    </xf>
    <xf numFmtId="181" fontId="10" fillId="3" borderId="20" xfId="0" applyNumberFormat="1" applyFont="1" applyFill="1" applyBorder="1" applyAlignment="1" applyProtection="1">
      <alignment horizontal="left" vertical="center"/>
      <protection locked="0"/>
    </xf>
    <xf numFmtId="0" fontId="10" fillId="3" borderId="30" xfId="0" applyFont="1" applyFill="1" applyBorder="1" applyAlignment="1" applyProtection="1">
      <alignment horizontal="left" vertical="center"/>
      <protection locked="0"/>
    </xf>
    <xf numFmtId="0" fontId="10" fillId="3" borderId="24" xfId="0" applyFont="1" applyFill="1" applyBorder="1" applyAlignment="1" applyProtection="1">
      <alignment horizontal="left" vertical="center"/>
      <protection locked="0"/>
    </xf>
    <xf numFmtId="0" fontId="10" fillId="3" borderId="26" xfId="0" applyFont="1" applyFill="1" applyBorder="1" applyAlignment="1" applyProtection="1">
      <alignment horizontal="left" vertical="center"/>
      <protection locked="0"/>
    </xf>
    <xf numFmtId="0" fontId="10" fillId="3" borderId="28" xfId="0" applyFont="1" applyFill="1" applyBorder="1" applyAlignment="1" applyProtection="1">
      <alignment horizontal="left" vertical="center"/>
      <protection locked="0"/>
    </xf>
    <xf numFmtId="0" fontId="10" fillId="3" borderId="39" xfId="0" applyFont="1" applyFill="1" applyBorder="1" applyAlignment="1" applyProtection="1">
      <alignment horizontal="left" vertical="center"/>
      <protection locked="0"/>
    </xf>
    <xf numFmtId="0" fontId="10" fillId="3" borderId="20" xfId="0" applyFont="1" applyFill="1" applyBorder="1" applyAlignment="1" applyProtection="1">
      <alignment vertical="center"/>
      <protection locked="0"/>
    </xf>
    <xf numFmtId="0" fontId="10" fillId="3" borderId="24" xfId="0" applyFont="1" applyFill="1" applyBorder="1" applyAlignment="1" applyProtection="1">
      <alignment horizontal="justify" vertical="center" wrapText="1"/>
      <protection locked="0"/>
    </xf>
    <xf numFmtId="0" fontId="10" fillId="3" borderId="26" xfId="0" applyFont="1" applyFill="1" applyBorder="1" applyAlignment="1" applyProtection="1">
      <alignment horizontal="justify" vertical="center" wrapText="1"/>
      <protection locked="0"/>
    </xf>
    <xf numFmtId="0" fontId="10" fillId="3" borderId="28" xfId="0" applyFont="1" applyFill="1" applyBorder="1" applyAlignment="1" applyProtection="1">
      <alignment horizontal="justify" vertical="center" wrapText="1"/>
      <protection locked="0"/>
    </xf>
    <xf numFmtId="0" fontId="10" fillId="3" borderId="30" xfId="0" applyFont="1" applyFill="1" applyBorder="1" applyAlignment="1" applyProtection="1">
      <alignment horizontal="justify" vertical="top" wrapText="1"/>
      <protection locked="0"/>
    </xf>
    <xf numFmtId="0" fontId="10" fillId="3" borderId="20" xfId="0" applyFont="1" applyFill="1" applyBorder="1" applyAlignment="1" applyProtection="1">
      <alignment horizontal="left" vertical="top" wrapText="1"/>
      <protection locked="0"/>
    </xf>
    <xf numFmtId="0" fontId="11" fillId="3" borderId="20" xfId="0" applyFont="1" applyFill="1" applyBorder="1" applyAlignment="1" applyProtection="1">
      <alignment horizontal="left" vertical="center"/>
      <protection locked="0"/>
    </xf>
    <xf numFmtId="0" fontId="10" fillId="3" borderId="63" xfId="0" applyFont="1" applyFill="1" applyBorder="1" applyAlignment="1" applyProtection="1">
      <alignment horizontal="left" vertical="center"/>
      <protection locked="0"/>
    </xf>
    <xf numFmtId="185" fontId="10" fillId="3" borderId="24" xfId="0" applyNumberFormat="1" applyFont="1" applyFill="1" applyBorder="1" applyAlignment="1" applyProtection="1">
      <alignment horizontal="left" vertical="center"/>
      <protection locked="0"/>
    </xf>
    <xf numFmtId="185" fontId="10" fillId="3" borderId="26" xfId="0" applyNumberFormat="1" applyFont="1" applyFill="1" applyBorder="1" applyAlignment="1" applyProtection="1">
      <alignment horizontal="left" vertical="center"/>
      <protection locked="0"/>
    </xf>
    <xf numFmtId="185" fontId="10" fillId="3" borderId="28" xfId="0" applyNumberFormat="1" applyFont="1" applyFill="1" applyBorder="1" applyAlignment="1" applyProtection="1">
      <alignment horizontal="left" vertical="center"/>
      <protection locked="0"/>
    </xf>
    <xf numFmtId="177" fontId="13" fillId="0" borderId="64" xfId="1" applyNumberFormat="1" applyFont="1" applyBorder="1" applyAlignment="1" applyProtection="1">
      <alignment vertical="center"/>
    </xf>
    <xf numFmtId="177" fontId="13" fillId="0" borderId="65" xfId="1" applyNumberFormat="1" applyFont="1" applyBorder="1" applyAlignment="1" applyProtection="1">
      <alignment vertical="center"/>
    </xf>
    <xf numFmtId="177" fontId="13" fillId="0" borderId="37" xfId="1" applyNumberFormat="1" applyFont="1" applyBorder="1" applyAlignment="1" applyProtection="1">
      <alignment vertical="center"/>
    </xf>
    <xf numFmtId="177" fontId="13" fillId="0" borderId="0" xfId="1" applyNumberFormat="1" applyFont="1" applyBorder="1" applyAlignment="1" applyProtection="1">
      <alignment vertical="center"/>
    </xf>
    <xf numFmtId="177" fontId="13" fillId="0" borderId="53" xfId="1" applyNumberFormat="1" applyFont="1" applyBorder="1" applyAlignment="1" applyProtection="1">
      <alignment vertical="center"/>
    </xf>
    <xf numFmtId="177" fontId="13" fillId="0" borderId="68" xfId="1" applyNumberFormat="1" applyFont="1" applyBorder="1" applyAlignment="1" applyProtection="1">
      <alignment vertical="center"/>
    </xf>
    <xf numFmtId="49" fontId="10" fillId="3" borderId="20" xfId="0" applyNumberFormat="1" applyFont="1" applyFill="1" applyBorder="1" applyAlignment="1" applyProtection="1">
      <alignment horizontal="left" vertical="center"/>
      <protection locked="0"/>
    </xf>
    <xf numFmtId="0" fontId="10" fillId="3" borderId="20" xfId="8" applyFont="1" applyFill="1" applyBorder="1" applyAlignment="1" applyProtection="1">
      <alignment horizontal="left" vertical="center"/>
      <protection locked="0"/>
    </xf>
    <xf numFmtId="0" fontId="10" fillId="3" borderId="36" xfId="8" applyFont="1" applyFill="1" applyBorder="1" applyAlignment="1" applyProtection="1">
      <alignment horizontal="left" vertical="center"/>
      <protection locked="0"/>
    </xf>
    <xf numFmtId="0" fontId="11" fillId="3" borderId="30" xfId="0" applyFont="1" applyFill="1" applyBorder="1" applyAlignment="1" applyProtection="1">
      <alignment horizontal="left" vertical="center"/>
      <protection locked="0"/>
    </xf>
    <xf numFmtId="0" fontId="16" fillId="3" borderId="36" xfId="8" applyFont="1" applyFill="1" applyBorder="1" applyAlignment="1" applyProtection="1">
      <alignment horizontal="left" vertical="center"/>
      <protection locked="0"/>
    </xf>
    <xf numFmtId="0" fontId="27" fillId="9" borderId="70" xfId="0" applyFont="1" applyFill="1" applyBorder="1" applyAlignment="1" applyProtection="1">
      <alignment horizontal="center" vertical="center"/>
    </xf>
    <xf numFmtId="0" fontId="18" fillId="2" borderId="0" xfId="0" applyFont="1" applyFill="1" applyBorder="1" applyAlignment="1" applyProtection="1">
      <alignment vertical="center"/>
    </xf>
    <xf numFmtId="0" fontId="10" fillId="0" borderId="0" xfId="0" applyFont="1" applyFill="1" applyBorder="1" applyAlignment="1" applyProtection="1">
      <alignment vertical="center"/>
    </xf>
    <xf numFmtId="0" fontId="10" fillId="0" borderId="0" xfId="0" applyFont="1" applyAlignment="1" applyProtection="1">
      <alignment vertical="center"/>
    </xf>
    <xf numFmtId="0" fontId="10" fillId="0" borderId="0" xfId="0" applyFont="1" applyProtection="1"/>
    <xf numFmtId="0" fontId="10" fillId="2" borderId="0" xfId="0" applyFont="1" applyFill="1" applyBorder="1" applyProtection="1"/>
    <xf numFmtId="0" fontId="10" fillId="2" borderId="0" xfId="0" applyFont="1" applyFill="1" applyBorder="1" applyAlignment="1" applyProtection="1">
      <alignment wrapText="1"/>
    </xf>
    <xf numFmtId="0" fontId="23" fillId="2" borderId="0" xfId="0" applyFont="1" applyFill="1" applyBorder="1" applyAlignment="1" applyProtection="1">
      <alignment wrapText="1"/>
    </xf>
    <xf numFmtId="0" fontId="18" fillId="2" borderId="0" xfId="0" applyFont="1" applyFill="1" applyBorder="1" applyAlignment="1" applyProtection="1"/>
    <xf numFmtId="0" fontId="10" fillId="0" borderId="0" xfId="0" applyFont="1" applyFill="1" applyBorder="1" applyProtection="1"/>
    <xf numFmtId="0" fontId="10" fillId="0" borderId="0" xfId="0" applyFont="1" applyAlignment="1" applyProtection="1">
      <alignment vertical="top"/>
    </xf>
    <xf numFmtId="0" fontId="10" fillId="2" borderId="0" xfId="0" applyFont="1" applyFill="1" applyBorder="1" applyAlignment="1" applyProtection="1">
      <alignment vertical="top"/>
    </xf>
    <xf numFmtId="0" fontId="10" fillId="2" borderId="0" xfId="0" applyFont="1" applyFill="1" applyBorder="1" applyAlignment="1" applyProtection="1">
      <alignment vertical="top" wrapText="1"/>
    </xf>
    <xf numFmtId="0" fontId="23" fillId="2" borderId="0" xfId="0" applyFont="1" applyFill="1" applyBorder="1" applyAlignment="1" applyProtection="1">
      <alignment vertical="top" wrapText="1"/>
    </xf>
    <xf numFmtId="0" fontId="18" fillId="2" borderId="0" xfId="0" applyFont="1" applyFill="1" applyBorder="1" applyAlignment="1" applyProtection="1">
      <alignment vertical="top"/>
    </xf>
    <xf numFmtId="0" fontId="10" fillId="0" borderId="0" xfId="0" applyFont="1" applyFill="1" applyBorder="1" applyAlignment="1" applyProtection="1">
      <alignment vertical="top"/>
    </xf>
    <xf numFmtId="0" fontId="12" fillId="2" borderId="0" xfId="0" applyFont="1" applyFill="1" applyBorder="1" applyProtection="1"/>
    <xf numFmtId="0" fontId="9" fillId="4" borderId="12" xfId="0" applyFont="1" applyFill="1" applyBorder="1" applyAlignment="1" applyProtection="1">
      <alignment horizontal="center" vertical="center" wrapText="1"/>
    </xf>
    <xf numFmtId="0" fontId="9" fillId="4" borderId="48" xfId="0" applyFont="1" applyFill="1" applyBorder="1" applyAlignment="1" applyProtection="1">
      <alignment horizontal="center" vertical="center" wrapText="1"/>
    </xf>
    <xf numFmtId="0" fontId="9" fillId="4" borderId="44" xfId="0" applyFont="1" applyFill="1" applyBorder="1" applyAlignment="1" applyProtection="1">
      <alignment horizontal="center" vertical="center"/>
    </xf>
    <xf numFmtId="0" fontId="10" fillId="2" borderId="0" xfId="0" applyFont="1" applyFill="1" applyProtection="1"/>
    <xf numFmtId="177" fontId="11" fillId="0" borderId="0" xfId="1" applyNumberFormat="1" applyFont="1" applyAlignment="1" applyProtection="1">
      <alignment vertical="center"/>
    </xf>
    <xf numFmtId="0" fontId="10" fillId="5" borderId="11" xfId="0" applyFont="1" applyFill="1" applyBorder="1" applyAlignment="1" applyProtection="1">
      <alignment vertical="center"/>
    </xf>
    <xf numFmtId="0" fontId="10" fillId="6" borderId="7" xfId="0" applyFont="1" applyFill="1" applyBorder="1" applyAlignment="1" applyProtection="1">
      <alignment vertical="center" wrapText="1"/>
    </xf>
    <xf numFmtId="0" fontId="23" fillId="6" borderId="2" xfId="0" applyFont="1" applyFill="1" applyBorder="1" applyAlignment="1" applyProtection="1">
      <alignment vertical="center" wrapText="1"/>
    </xf>
    <xf numFmtId="0" fontId="10" fillId="6" borderId="5" xfId="0" applyFont="1" applyFill="1" applyBorder="1" applyAlignment="1" applyProtection="1">
      <alignment vertical="center" wrapText="1"/>
    </xf>
    <xf numFmtId="0" fontId="23" fillId="6" borderId="8" xfId="0" applyFont="1" applyFill="1" applyBorder="1" applyAlignment="1" applyProtection="1">
      <alignment horizontal="center" vertical="center" wrapText="1"/>
    </xf>
    <xf numFmtId="0" fontId="11" fillId="5" borderId="13" xfId="0" applyFont="1" applyFill="1" applyBorder="1" applyAlignment="1" applyProtection="1">
      <alignment horizontal="left" vertical="center"/>
    </xf>
    <xf numFmtId="0" fontId="10" fillId="0" borderId="14" xfId="0" applyFont="1" applyFill="1" applyBorder="1" applyAlignment="1" applyProtection="1">
      <alignment horizontal="center" vertical="center"/>
    </xf>
    <xf numFmtId="0" fontId="10" fillId="6" borderId="13" xfId="0" applyFont="1" applyFill="1" applyBorder="1" applyAlignment="1" applyProtection="1">
      <alignment vertical="center" wrapText="1"/>
    </xf>
    <xf numFmtId="0" fontId="23" fillId="6" borderId="49" xfId="0" applyFont="1" applyFill="1" applyBorder="1" applyAlignment="1" applyProtection="1">
      <alignment horizontal="center" vertical="center" wrapText="1"/>
    </xf>
    <xf numFmtId="0" fontId="11" fillId="5" borderId="15" xfId="0" applyFont="1" applyFill="1" applyBorder="1" applyAlignment="1" applyProtection="1">
      <alignment horizontal="left" vertical="center"/>
    </xf>
    <xf numFmtId="0" fontId="10" fillId="0" borderId="16" xfId="0" applyFont="1" applyFill="1" applyBorder="1" applyAlignment="1" applyProtection="1">
      <alignment horizontal="center" vertical="center"/>
    </xf>
    <xf numFmtId="0" fontId="10" fillId="6" borderId="15" xfId="0" applyFont="1" applyFill="1" applyBorder="1" applyAlignment="1" applyProtection="1">
      <alignment vertical="center" wrapText="1"/>
    </xf>
    <xf numFmtId="0" fontId="23" fillId="6" borderId="50" xfId="0" applyFont="1" applyFill="1" applyBorder="1" applyAlignment="1" applyProtection="1">
      <alignment horizontal="center" vertical="center" wrapText="1"/>
    </xf>
    <xf numFmtId="0" fontId="11" fillId="5" borderId="17" xfId="0" applyFont="1" applyFill="1" applyBorder="1" applyAlignment="1" applyProtection="1">
      <alignment horizontal="left" vertical="center"/>
    </xf>
    <xf numFmtId="0" fontId="10" fillId="0" borderId="18" xfId="0" applyFont="1" applyFill="1" applyBorder="1" applyAlignment="1" applyProtection="1">
      <alignment horizontal="center" vertical="center"/>
    </xf>
    <xf numFmtId="0" fontId="10" fillId="6" borderId="17" xfId="0" applyFont="1" applyFill="1" applyBorder="1" applyAlignment="1" applyProtection="1">
      <alignment vertical="center" wrapText="1"/>
    </xf>
    <xf numFmtId="0" fontId="23" fillId="6" borderId="51" xfId="0" applyFont="1" applyFill="1" applyBorder="1" applyAlignment="1" applyProtection="1">
      <alignment horizontal="center" vertical="center" wrapText="1"/>
    </xf>
    <xf numFmtId="0" fontId="11" fillId="0" borderId="13" xfId="0" applyFont="1" applyFill="1" applyBorder="1" applyAlignment="1" applyProtection="1">
      <alignment horizontal="center" vertical="center"/>
    </xf>
    <xf numFmtId="0" fontId="11" fillId="0" borderId="15" xfId="0" applyFont="1" applyFill="1" applyBorder="1" applyAlignment="1" applyProtection="1">
      <alignment horizontal="center" vertical="center"/>
    </xf>
    <xf numFmtId="0" fontId="11" fillId="0" borderId="17" xfId="0" applyFont="1" applyFill="1" applyBorder="1" applyAlignment="1" applyProtection="1">
      <alignment horizontal="center" vertical="center"/>
    </xf>
    <xf numFmtId="0" fontId="11" fillId="0" borderId="11" xfId="0" applyFont="1" applyFill="1" applyBorder="1" applyAlignment="1" applyProtection="1">
      <alignment horizontal="center" vertical="center"/>
    </xf>
    <xf numFmtId="0" fontId="23" fillId="6" borderId="2" xfId="0" applyFont="1" applyFill="1" applyBorder="1" applyAlignment="1" applyProtection="1">
      <alignment horizontal="center" vertical="center" wrapText="1"/>
    </xf>
    <xf numFmtId="0" fontId="11" fillId="5" borderId="21" xfId="0" applyFont="1" applyFill="1" applyBorder="1" applyAlignment="1" applyProtection="1">
      <alignment vertical="center"/>
    </xf>
    <xf numFmtId="0" fontId="11" fillId="5" borderId="9" xfId="0" applyFont="1" applyFill="1" applyBorder="1" applyAlignment="1" applyProtection="1">
      <alignment vertical="center"/>
    </xf>
    <xf numFmtId="0" fontId="11" fillId="0" borderId="9" xfId="0" applyFont="1" applyFill="1" applyBorder="1" applyAlignment="1" applyProtection="1">
      <alignment horizontal="center" vertical="center"/>
    </xf>
    <xf numFmtId="0" fontId="11" fillId="5" borderId="40" xfId="0" applyFont="1" applyFill="1" applyBorder="1" applyAlignment="1" applyProtection="1">
      <alignment vertical="center"/>
    </xf>
    <xf numFmtId="0" fontId="11" fillId="5" borderId="14" xfId="0" applyFont="1" applyFill="1" applyBorder="1" applyAlignment="1" applyProtection="1">
      <alignment vertical="center"/>
    </xf>
    <xf numFmtId="0" fontId="21" fillId="7" borderId="14" xfId="0" applyFont="1" applyFill="1" applyBorder="1" applyAlignment="1" applyProtection="1">
      <alignment horizontal="center" vertical="center"/>
    </xf>
    <xf numFmtId="0" fontId="11" fillId="5" borderId="41" xfId="0" applyFont="1" applyFill="1" applyBorder="1" applyAlignment="1" applyProtection="1">
      <alignment vertical="center"/>
    </xf>
    <xf numFmtId="0" fontId="11" fillId="5" borderId="16" xfId="0" applyFont="1" applyFill="1" applyBorder="1" applyAlignment="1" applyProtection="1">
      <alignment vertical="center"/>
    </xf>
    <xf numFmtId="0" fontId="11" fillId="0" borderId="16" xfId="0" applyFont="1" applyFill="1" applyBorder="1" applyAlignment="1" applyProtection="1">
      <alignment horizontal="center" vertical="center"/>
    </xf>
    <xf numFmtId="0" fontId="11" fillId="5" borderId="42" xfId="0" applyFont="1" applyFill="1" applyBorder="1" applyAlignment="1" applyProtection="1">
      <alignment vertical="center"/>
    </xf>
    <xf numFmtId="0" fontId="11" fillId="5" borderId="18" xfId="0" applyFont="1" applyFill="1" applyBorder="1" applyAlignment="1" applyProtection="1">
      <alignment vertical="center"/>
    </xf>
    <xf numFmtId="0" fontId="11" fillId="0" borderId="18" xfId="0" applyFont="1" applyFill="1" applyBorder="1" applyAlignment="1" applyProtection="1">
      <alignment horizontal="center" vertical="center"/>
    </xf>
    <xf numFmtId="0" fontId="10" fillId="0" borderId="11" xfId="0" applyFont="1" applyFill="1" applyBorder="1" applyAlignment="1" applyProtection="1">
      <alignment horizontal="center" vertical="center"/>
    </xf>
    <xf numFmtId="0" fontId="10" fillId="5" borderId="37" xfId="0" applyFont="1" applyFill="1" applyBorder="1" applyAlignment="1" applyProtection="1">
      <alignment vertical="center"/>
    </xf>
    <xf numFmtId="0" fontId="10" fillId="5" borderId="38" xfId="0" applyFont="1" applyFill="1" applyBorder="1" applyAlignment="1" applyProtection="1">
      <alignment vertical="center"/>
    </xf>
    <xf numFmtId="0" fontId="10" fillId="0" borderId="38" xfId="0" applyFont="1" applyFill="1" applyBorder="1" applyAlignment="1" applyProtection="1">
      <alignment horizontal="center" vertical="center"/>
    </xf>
    <xf numFmtId="0" fontId="10" fillId="6" borderId="6" xfId="0" applyFont="1" applyFill="1" applyBorder="1" applyAlignment="1" applyProtection="1">
      <alignment vertical="center" wrapText="1"/>
    </xf>
    <xf numFmtId="0" fontId="23" fillId="6" borderId="45" xfId="0" applyFont="1" applyFill="1" applyBorder="1" applyAlignment="1" applyProtection="1">
      <alignment horizontal="center" vertical="center" wrapText="1"/>
    </xf>
    <xf numFmtId="0" fontId="10" fillId="0" borderId="61" xfId="0" applyFont="1" applyFill="1" applyBorder="1" applyAlignment="1" applyProtection="1">
      <alignment horizontal="center" vertical="center"/>
    </xf>
    <xf numFmtId="0" fontId="10" fillId="6" borderId="60" xfId="0" applyFont="1" applyFill="1" applyBorder="1" applyAlignment="1" applyProtection="1">
      <alignment vertical="center" wrapText="1"/>
    </xf>
    <xf numFmtId="0" fontId="23" fillId="6" borderId="62" xfId="0" applyFont="1" applyFill="1" applyBorder="1" applyAlignment="1" applyProtection="1">
      <alignment horizontal="center" vertical="center" wrapText="1"/>
    </xf>
    <xf numFmtId="0" fontId="10" fillId="5" borderId="4" xfId="0" applyFont="1" applyFill="1" applyBorder="1" applyAlignment="1" applyProtection="1">
      <alignment vertical="center"/>
    </xf>
    <xf numFmtId="0" fontId="21" fillId="7" borderId="4" xfId="0" applyFont="1" applyFill="1" applyBorder="1" applyAlignment="1" applyProtection="1">
      <alignment horizontal="center" vertical="center"/>
    </xf>
    <xf numFmtId="0" fontId="10" fillId="6" borderId="3" xfId="0" applyFont="1" applyFill="1" applyBorder="1" applyAlignment="1" applyProtection="1">
      <alignment vertical="center" wrapText="1"/>
    </xf>
    <xf numFmtId="0" fontId="23" fillId="6" borderId="1" xfId="0" applyFont="1" applyFill="1" applyBorder="1" applyAlignment="1" applyProtection="1">
      <alignment vertical="center" wrapText="1"/>
    </xf>
    <xf numFmtId="0" fontId="10" fillId="0" borderId="4" xfId="0" applyFont="1" applyFill="1" applyBorder="1" applyAlignment="1" applyProtection="1">
      <alignment horizontal="center" vertical="center"/>
    </xf>
    <xf numFmtId="0" fontId="23" fillId="6" borderId="1" xfId="0" applyFont="1" applyFill="1" applyBorder="1" applyAlignment="1" applyProtection="1">
      <alignment horizontal="center" vertical="center" wrapText="1"/>
    </xf>
    <xf numFmtId="0" fontId="10" fillId="5" borderId="1" xfId="0" applyFont="1" applyFill="1" applyBorder="1" applyAlignment="1" applyProtection="1">
      <alignment vertical="center"/>
    </xf>
    <xf numFmtId="0" fontId="10" fillId="5" borderId="33" xfId="0" applyFont="1" applyFill="1" applyBorder="1" applyAlignment="1" applyProtection="1">
      <alignment vertical="center"/>
    </xf>
    <xf numFmtId="0" fontId="10" fillId="5" borderId="34" xfId="0" applyFont="1" applyFill="1" applyBorder="1" applyAlignment="1" applyProtection="1">
      <alignment vertical="center"/>
    </xf>
    <xf numFmtId="0" fontId="21" fillId="7" borderId="34" xfId="0" applyFont="1" applyFill="1" applyBorder="1" applyAlignment="1" applyProtection="1">
      <alignment horizontal="center" vertical="center"/>
    </xf>
    <xf numFmtId="0" fontId="10" fillId="6" borderId="35" xfId="0" applyFont="1" applyFill="1" applyBorder="1" applyAlignment="1" applyProtection="1">
      <alignment vertical="center" wrapText="1"/>
    </xf>
    <xf numFmtId="0" fontId="23" fillId="6" borderId="52" xfId="0" applyFont="1" applyFill="1" applyBorder="1" applyAlignment="1" applyProtection="1">
      <alignment horizontal="center" vertical="center" wrapText="1"/>
    </xf>
    <xf numFmtId="0" fontId="9" fillId="2" borderId="0" xfId="0" applyFont="1" applyFill="1" applyBorder="1" applyProtection="1"/>
    <xf numFmtId="0" fontId="10" fillId="2" borderId="0" xfId="0" applyFont="1" applyFill="1" applyBorder="1" applyAlignment="1" applyProtection="1">
      <alignment vertical="center"/>
    </xf>
    <xf numFmtId="0" fontId="10" fillId="5" borderId="7" xfId="0" applyFont="1" applyFill="1" applyBorder="1" applyAlignment="1" applyProtection="1">
      <alignment horizontal="left" vertical="center" wrapText="1"/>
    </xf>
    <xf numFmtId="0" fontId="21" fillId="7" borderId="7" xfId="0" applyFont="1" applyFill="1" applyBorder="1" applyAlignment="1" applyProtection="1">
      <alignment horizontal="center" vertical="center" wrapText="1"/>
    </xf>
    <xf numFmtId="0" fontId="23" fillId="6" borderId="7" xfId="0" applyFont="1" applyFill="1" applyBorder="1" applyAlignment="1" applyProtection="1">
      <alignment horizontal="center" vertical="center" wrapText="1"/>
    </xf>
    <xf numFmtId="0" fontId="10" fillId="5" borderId="3" xfId="0" applyFont="1" applyFill="1" applyBorder="1" applyAlignment="1" applyProtection="1">
      <alignment horizontal="left" vertical="center" wrapText="1"/>
    </xf>
    <xf numFmtId="0" fontId="10" fillId="0" borderId="3" xfId="0" applyFont="1" applyFill="1" applyBorder="1" applyAlignment="1" applyProtection="1">
      <alignment horizontal="center" vertical="center" wrapText="1"/>
    </xf>
    <xf numFmtId="0" fontId="23" fillId="6" borderId="3" xfId="0" applyFont="1" applyFill="1" applyBorder="1" applyAlignment="1" applyProtection="1">
      <alignment vertical="center" wrapText="1"/>
    </xf>
    <xf numFmtId="0" fontId="11" fillId="5" borderId="19" xfId="0" applyFont="1" applyFill="1" applyBorder="1" applyAlignment="1" applyProtection="1">
      <alignment vertical="center" wrapText="1"/>
    </xf>
    <xf numFmtId="0" fontId="11" fillId="5" borderId="4" xfId="0" applyFont="1" applyFill="1" applyBorder="1" applyAlignment="1" applyProtection="1">
      <alignment vertical="center" wrapText="1"/>
    </xf>
    <xf numFmtId="0" fontId="11" fillId="0" borderId="4" xfId="0" applyFont="1" applyFill="1" applyBorder="1" applyAlignment="1" applyProtection="1">
      <alignment horizontal="center" vertical="center" wrapText="1"/>
    </xf>
    <xf numFmtId="0" fontId="23" fillId="6" borderId="3" xfId="0" applyFont="1" applyFill="1" applyBorder="1" applyAlignment="1" applyProtection="1">
      <alignment horizontal="center" vertical="center" wrapText="1"/>
    </xf>
    <xf numFmtId="0" fontId="11" fillId="5" borderId="21" xfId="0" applyFont="1" applyFill="1" applyBorder="1" applyAlignment="1" applyProtection="1">
      <alignment horizontal="left" vertical="center" wrapText="1"/>
    </xf>
    <xf numFmtId="0" fontId="11" fillId="5" borderId="9" xfId="0" applyFont="1" applyFill="1" applyBorder="1" applyAlignment="1" applyProtection="1">
      <alignment horizontal="left" vertical="center" wrapText="1"/>
    </xf>
    <xf numFmtId="0" fontId="23" fillId="6" borderId="5" xfId="0" applyFont="1" applyFill="1" applyBorder="1" applyAlignment="1" applyProtection="1">
      <alignment horizontal="center" vertical="center" wrapText="1"/>
    </xf>
    <xf numFmtId="0" fontId="22" fillId="5" borderId="14" xfId="0" applyFont="1" applyFill="1" applyBorder="1" applyAlignment="1" applyProtection="1">
      <alignment horizontal="left" vertical="center" wrapText="1"/>
    </xf>
    <xf numFmtId="0" fontId="21" fillId="7" borderId="14" xfId="0" applyFont="1" applyFill="1" applyBorder="1" applyAlignment="1" applyProtection="1">
      <alignment horizontal="center" vertical="center" wrapText="1"/>
    </xf>
    <xf numFmtId="0" fontId="23" fillId="6" borderId="13" xfId="0" applyFont="1" applyFill="1" applyBorder="1" applyAlignment="1" applyProtection="1">
      <alignment horizontal="center" vertical="center" wrapText="1"/>
    </xf>
    <xf numFmtId="0" fontId="22" fillId="5" borderId="16" xfId="0" applyFont="1" applyFill="1" applyBorder="1" applyAlignment="1" applyProtection="1">
      <alignment horizontal="left" vertical="center" wrapText="1"/>
    </xf>
    <xf numFmtId="0" fontId="21" fillId="7" borderId="16" xfId="0" applyFont="1" applyFill="1" applyBorder="1" applyAlignment="1" applyProtection="1">
      <alignment horizontal="center" vertical="center" wrapText="1"/>
    </xf>
    <xf numFmtId="0" fontId="23" fillId="6" borderId="15" xfId="0" applyFont="1" applyFill="1" applyBorder="1" applyAlignment="1" applyProtection="1">
      <alignment horizontal="center" vertical="center" wrapText="1"/>
    </xf>
    <xf numFmtId="0" fontId="22" fillId="5" borderId="18" xfId="0" applyFont="1" applyFill="1" applyBorder="1" applyAlignment="1" applyProtection="1">
      <alignment horizontal="left" vertical="center" wrapText="1"/>
    </xf>
    <xf numFmtId="0" fontId="21" fillId="7" borderId="18" xfId="0" applyFont="1" applyFill="1" applyBorder="1" applyAlignment="1" applyProtection="1">
      <alignment horizontal="center" vertical="center" wrapText="1"/>
    </xf>
    <xf numFmtId="0" fontId="23" fillId="6" borderId="17" xfId="0" applyFont="1" applyFill="1" applyBorder="1" applyAlignment="1" applyProtection="1">
      <alignment horizontal="center" vertical="center" wrapText="1"/>
    </xf>
    <xf numFmtId="0" fontId="11" fillId="0" borderId="7" xfId="0" applyFont="1" applyFill="1" applyBorder="1" applyAlignment="1" applyProtection="1">
      <alignment horizontal="center" vertical="center" wrapText="1"/>
    </xf>
    <xf numFmtId="0" fontId="10" fillId="6" borderId="7" xfId="0" applyFont="1" applyFill="1" applyBorder="1" applyAlignment="1" applyProtection="1">
      <alignment vertical="top" wrapText="1"/>
    </xf>
    <xf numFmtId="0" fontId="11" fillId="0" borderId="3" xfId="0" applyFont="1" applyFill="1" applyBorder="1" applyAlignment="1" applyProtection="1">
      <alignment horizontal="center" vertical="center" wrapText="1"/>
    </xf>
    <xf numFmtId="0" fontId="10" fillId="6" borderId="3" xfId="0" applyFont="1" applyFill="1" applyBorder="1" applyAlignment="1" applyProtection="1">
      <alignment vertical="top" wrapText="1"/>
    </xf>
    <xf numFmtId="0" fontId="23" fillId="6" borderId="35" xfId="0" applyFont="1" applyFill="1" applyBorder="1" applyAlignment="1" applyProtection="1">
      <alignment horizontal="center" vertical="center" wrapText="1"/>
    </xf>
    <xf numFmtId="0" fontId="9" fillId="2" borderId="0" xfId="0" applyFont="1" applyFill="1" applyBorder="1" applyAlignment="1" applyProtection="1">
      <alignment vertical="center"/>
    </xf>
    <xf numFmtId="0" fontId="10" fillId="2" borderId="0" xfId="0" applyFont="1" applyFill="1" applyAlignment="1" applyProtection="1">
      <alignment vertical="center"/>
    </xf>
    <xf numFmtId="0" fontId="10" fillId="5" borderId="40" xfId="0" applyFont="1" applyFill="1" applyBorder="1" applyAlignment="1" applyProtection="1">
      <alignment vertical="center"/>
    </xf>
    <xf numFmtId="0" fontId="10" fillId="5" borderId="14" xfId="0" applyFont="1" applyFill="1" applyBorder="1" applyAlignment="1" applyProtection="1">
      <alignment vertical="center"/>
    </xf>
    <xf numFmtId="0" fontId="10" fillId="0" borderId="13" xfId="0" applyFont="1" applyFill="1" applyBorder="1" applyAlignment="1" applyProtection="1">
      <alignment horizontal="center" vertical="center"/>
    </xf>
    <xf numFmtId="0" fontId="23" fillId="6" borderId="49" xfId="0" applyFont="1" applyFill="1" applyBorder="1" applyAlignment="1" applyProtection="1">
      <alignment vertical="top" wrapText="1"/>
    </xf>
    <xf numFmtId="0" fontId="10" fillId="5" borderId="41" xfId="0" applyFont="1" applyFill="1" applyBorder="1" applyAlignment="1" applyProtection="1">
      <alignment vertical="center"/>
    </xf>
    <xf numFmtId="0" fontId="10" fillId="5" borderId="16" xfId="0" applyFont="1" applyFill="1" applyBorder="1" applyAlignment="1" applyProtection="1">
      <alignment vertical="center"/>
    </xf>
    <xf numFmtId="0" fontId="10" fillId="0" borderId="15" xfId="0" applyFont="1" applyFill="1" applyBorder="1" applyAlignment="1" applyProtection="1">
      <alignment horizontal="center" vertical="center"/>
    </xf>
    <xf numFmtId="0" fontId="23" fillId="6" borderId="50" xfId="0" applyFont="1" applyFill="1" applyBorder="1" applyAlignment="1" applyProtection="1">
      <alignment vertical="top" wrapText="1"/>
    </xf>
    <xf numFmtId="0" fontId="10" fillId="5" borderId="42" xfId="0" applyFont="1" applyFill="1" applyBorder="1" applyAlignment="1" applyProtection="1">
      <alignment vertical="center"/>
    </xf>
    <xf numFmtId="0" fontId="10" fillId="5" borderId="18" xfId="0" applyFont="1" applyFill="1" applyBorder="1" applyAlignment="1" applyProtection="1">
      <alignment vertical="center"/>
    </xf>
    <xf numFmtId="0" fontId="10" fillId="0" borderId="17" xfId="0" applyFont="1" applyFill="1" applyBorder="1" applyAlignment="1" applyProtection="1">
      <alignment horizontal="center" vertical="center"/>
    </xf>
    <xf numFmtId="0" fontId="10" fillId="6" borderId="17" xfId="0" applyFont="1" applyFill="1" applyBorder="1" applyAlignment="1" applyProtection="1">
      <alignment vertical="top" wrapText="1"/>
    </xf>
    <xf numFmtId="0" fontId="23" fillId="6" borderId="51" xfId="0" applyFont="1" applyFill="1" applyBorder="1" applyAlignment="1" applyProtection="1">
      <alignment vertical="top" wrapText="1"/>
    </xf>
    <xf numFmtId="0" fontId="9" fillId="2" borderId="0" xfId="0" applyFont="1" applyFill="1" applyProtection="1"/>
    <xf numFmtId="0" fontId="10" fillId="0" borderId="0" xfId="0" applyFont="1" applyFill="1" applyBorder="1" applyAlignment="1" applyProtection="1">
      <alignment horizontal="left" vertical="center"/>
    </xf>
    <xf numFmtId="0" fontId="10" fillId="0" borderId="0" xfId="0" applyFont="1" applyFill="1" applyBorder="1" applyAlignment="1" applyProtection="1">
      <alignment horizontal="center" vertical="center"/>
    </xf>
    <xf numFmtId="0" fontId="10" fillId="0" borderId="0" xfId="0" applyFont="1" applyFill="1" applyBorder="1" applyAlignment="1" applyProtection="1">
      <alignment wrapText="1"/>
    </xf>
    <xf numFmtId="0" fontId="23" fillId="0" borderId="0" xfId="0" applyFont="1" applyFill="1" applyBorder="1" applyAlignment="1" applyProtection="1">
      <alignment wrapText="1"/>
    </xf>
    <xf numFmtId="0" fontId="23" fillId="6" borderId="11" xfId="0" applyFont="1" applyFill="1" applyBorder="1" applyAlignment="1" applyProtection="1">
      <alignment horizontal="center" vertical="center"/>
    </xf>
    <xf numFmtId="0" fontId="23" fillId="6" borderId="4" xfId="0" applyFont="1" applyFill="1" applyBorder="1" applyAlignment="1" applyProtection="1">
      <alignment horizontal="center" vertical="center"/>
    </xf>
    <xf numFmtId="0" fontId="23" fillId="6" borderId="34" xfId="0" applyFont="1" applyFill="1" applyBorder="1" applyAlignment="1" applyProtection="1">
      <alignment horizontal="center" vertical="center"/>
    </xf>
    <xf numFmtId="0" fontId="10" fillId="0" borderId="0" xfId="0" applyFont="1" applyFill="1" applyProtection="1"/>
    <xf numFmtId="0" fontId="10" fillId="2" borderId="0" xfId="0" applyFont="1" applyFill="1" applyAlignment="1" applyProtection="1">
      <alignment wrapText="1"/>
    </xf>
    <xf numFmtId="0" fontId="23" fillId="2" borderId="0" xfId="0" applyFont="1" applyFill="1" applyAlignment="1" applyProtection="1">
      <alignment wrapText="1"/>
    </xf>
    <xf numFmtId="0" fontId="10" fillId="0" borderId="7" xfId="0" applyFont="1" applyFill="1" applyBorder="1" applyAlignment="1" applyProtection="1">
      <alignment horizontal="center" vertical="center"/>
    </xf>
    <xf numFmtId="0" fontId="23" fillId="6" borderId="7" xfId="0" applyFont="1" applyFill="1" applyBorder="1" applyAlignment="1" applyProtection="1">
      <alignment wrapText="1"/>
    </xf>
    <xf numFmtId="0" fontId="10" fillId="0" borderId="3" xfId="0" applyFont="1" applyFill="1" applyBorder="1" applyAlignment="1" applyProtection="1">
      <alignment horizontal="center" vertical="center"/>
    </xf>
    <xf numFmtId="0" fontId="23" fillId="6" borderId="3" xfId="0" applyFont="1" applyFill="1" applyBorder="1" applyAlignment="1" applyProtection="1">
      <alignment wrapText="1"/>
    </xf>
    <xf numFmtId="0" fontId="10" fillId="0" borderId="35" xfId="0" applyFont="1" applyFill="1" applyBorder="1" applyAlignment="1" applyProtection="1">
      <alignment horizontal="center" vertical="center"/>
    </xf>
    <xf numFmtId="0" fontId="28" fillId="2" borderId="0" xfId="0" applyFont="1" applyFill="1" applyBorder="1" applyAlignment="1" applyProtection="1">
      <alignment horizontal="left" vertical="center"/>
    </xf>
    <xf numFmtId="183" fontId="18" fillId="2" borderId="0" xfId="0" applyNumberFormat="1" applyFont="1" applyFill="1" applyBorder="1" applyAlignment="1" applyProtection="1">
      <alignment horizontal="left"/>
    </xf>
    <xf numFmtId="183" fontId="28" fillId="2" borderId="0" xfId="0" applyNumberFormat="1" applyFont="1" applyFill="1" applyBorder="1" applyAlignment="1" applyProtection="1">
      <alignment horizontal="center" vertical="center"/>
    </xf>
    <xf numFmtId="0" fontId="18" fillId="0" borderId="0" xfId="0" applyFont="1" applyFill="1" applyProtection="1"/>
    <xf numFmtId="0" fontId="18" fillId="0" borderId="0" xfId="0" applyFont="1" applyProtection="1"/>
    <xf numFmtId="0" fontId="5" fillId="0" borderId="0" xfId="10" applyProtection="1">
      <alignment vertical="center"/>
    </xf>
    <xf numFmtId="0" fontId="5" fillId="0" borderId="0" xfId="10" applyAlignment="1" applyProtection="1">
      <alignment horizontal="center" vertical="center"/>
    </xf>
    <xf numFmtId="0" fontId="5" fillId="0" borderId="65" xfId="10" applyBorder="1" applyProtection="1">
      <alignment vertical="center"/>
    </xf>
    <xf numFmtId="0" fontId="16" fillId="0" borderId="65" xfId="11" applyBorder="1" applyProtection="1"/>
    <xf numFmtId="0" fontId="5" fillId="0" borderId="65" xfId="10" applyBorder="1" applyAlignment="1" applyProtection="1">
      <alignment horizontal="center" vertical="center"/>
    </xf>
    <xf numFmtId="0" fontId="5" fillId="0" borderId="66" xfId="10" applyBorder="1" applyProtection="1">
      <alignment vertical="center"/>
    </xf>
    <xf numFmtId="0" fontId="5" fillId="0" borderId="0" xfId="10" applyBorder="1" applyProtection="1">
      <alignment vertical="center"/>
    </xf>
    <xf numFmtId="0" fontId="16" fillId="0" borderId="0" xfId="11" applyBorder="1" applyProtection="1"/>
    <xf numFmtId="0" fontId="5" fillId="0" borderId="0" xfId="10" applyBorder="1" applyAlignment="1" applyProtection="1">
      <alignment horizontal="center" vertical="center"/>
    </xf>
    <xf numFmtId="0" fontId="5" fillId="0" borderId="67" xfId="10" applyBorder="1" applyProtection="1">
      <alignment vertical="center"/>
    </xf>
    <xf numFmtId="0" fontId="11" fillId="0" borderId="37" xfId="10" applyFont="1" applyFill="1" applyBorder="1" applyAlignment="1" applyProtection="1">
      <alignment vertical="center"/>
    </xf>
    <xf numFmtId="0" fontId="5" fillId="0" borderId="68" xfId="10" applyBorder="1" applyProtection="1">
      <alignment vertical="center"/>
    </xf>
    <xf numFmtId="0" fontId="16" fillId="0" borderId="68" xfId="11" applyBorder="1" applyProtection="1"/>
    <xf numFmtId="0" fontId="5" fillId="0" borderId="68" xfId="10" applyBorder="1" applyAlignment="1" applyProtection="1">
      <alignment horizontal="center" vertical="center"/>
    </xf>
    <xf numFmtId="0" fontId="5" fillId="0" borderId="69" xfId="10" applyBorder="1" applyProtection="1">
      <alignment vertical="center"/>
    </xf>
    <xf numFmtId="0" fontId="16" fillId="0" borderId="0" xfId="11" applyAlignment="1" applyProtection="1">
      <alignment horizontal="center"/>
    </xf>
    <xf numFmtId="0" fontId="16" fillId="0" borderId="0" xfId="11" applyProtection="1"/>
    <xf numFmtId="0" fontId="5" fillId="0" borderId="64" xfId="10" applyBorder="1" applyProtection="1">
      <alignment vertical="center"/>
    </xf>
    <xf numFmtId="0" fontId="5" fillId="0" borderId="37" xfId="10" applyBorder="1" applyProtection="1">
      <alignment vertical="center"/>
    </xf>
    <xf numFmtId="0" fontId="4" fillId="0" borderId="37" xfId="10" applyFont="1" applyBorder="1" applyProtection="1">
      <alignment vertical="center"/>
    </xf>
    <xf numFmtId="0" fontId="5" fillId="0" borderId="53" xfId="10" applyBorder="1" applyProtection="1">
      <alignment vertical="center"/>
    </xf>
    <xf numFmtId="0" fontId="5" fillId="0" borderId="0" xfId="10" applyFill="1" applyBorder="1" applyProtection="1">
      <alignment vertical="center"/>
    </xf>
    <xf numFmtId="0" fontId="25" fillId="8" borderId="30" xfId="0" applyFont="1" applyFill="1" applyBorder="1" applyAlignment="1" applyProtection="1">
      <alignment horizontal="left" vertical="center"/>
    </xf>
    <xf numFmtId="0" fontId="25" fillId="8" borderId="20" xfId="0" applyFont="1" applyFill="1" applyBorder="1" applyAlignment="1" applyProtection="1">
      <alignment horizontal="left" vertical="center"/>
    </xf>
    <xf numFmtId="0" fontId="25" fillId="8" borderId="36" xfId="0" applyFont="1" applyFill="1" applyBorder="1" applyAlignment="1" applyProtection="1">
      <alignment horizontal="left" vertical="center"/>
    </xf>
    <xf numFmtId="0" fontId="10" fillId="3" borderId="24" xfId="0" applyFont="1" applyFill="1" applyBorder="1" applyAlignment="1" applyProtection="1">
      <alignment horizontal="left" vertical="top" wrapText="1"/>
      <protection locked="0"/>
    </xf>
    <xf numFmtId="31" fontId="10" fillId="3" borderId="26" xfId="0" applyNumberFormat="1" applyFont="1" applyFill="1" applyBorder="1" applyAlignment="1" applyProtection="1">
      <alignment horizontal="left" vertical="top"/>
      <protection locked="0"/>
    </xf>
    <xf numFmtId="0" fontId="10" fillId="3" borderId="26" xfId="0" applyFont="1" applyFill="1" applyBorder="1" applyAlignment="1" applyProtection="1">
      <alignment horizontal="left" vertical="top"/>
      <protection locked="0"/>
    </xf>
    <xf numFmtId="0" fontId="10" fillId="3" borderId="28" xfId="0" applyFont="1" applyFill="1" applyBorder="1" applyAlignment="1" applyProtection="1">
      <alignment horizontal="left" vertical="top"/>
      <protection locked="0"/>
    </xf>
    <xf numFmtId="0" fontId="11" fillId="5" borderId="71" xfId="0" applyFont="1" applyFill="1" applyBorder="1" applyAlignment="1" applyProtection="1">
      <alignment vertical="center" wrapText="1"/>
    </xf>
    <xf numFmtId="0" fontId="11" fillId="5" borderId="17" xfId="0" applyFont="1" applyFill="1" applyBorder="1" applyAlignment="1" applyProtection="1">
      <alignment vertical="center" wrapText="1"/>
    </xf>
    <xf numFmtId="0" fontId="11" fillId="0" borderId="71" xfId="0" applyFont="1" applyFill="1" applyBorder="1" applyAlignment="1" applyProtection="1">
      <alignment horizontal="center" vertical="center" wrapText="1"/>
    </xf>
    <xf numFmtId="0" fontId="10" fillId="6" borderId="71" xfId="0" applyFont="1" applyFill="1" applyBorder="1" applyAlignment="1" applyProtection="1">
      <alignment vertical="top" wrapText="1"/>
    </xf>
    <xf numFmtId="0" fontId="23" fillId="6" borderId="71" xfId="0" applyFont="1" applyFill="1" applyBorder="1" applyAlignment="1" applyProtection="1">
      <alignment horizontal="center" vertical="center" wrapText="1"/>
    </xf>
    <xf numFmtId="0" fontId="10" fillId="3" borderId="72" xfId="0" applyFont="1" applyFill="1" applyBorder="1" applyAlignment="1" applyProtection="1">
      <alignment horizontal="left" vertical="top" wrapText="1"/>
      <protection locked="0"/>
    </xf>
    <xf numFmtId="0" fontId="11" fillId="0" borderId="17" xfId="0" applyFont="1" applyFill="1" applyBorder="1" applyAlignment="1" applyProtection="1">
      <alignment horizontal="center" vertical="center" wrapText="1"/>
    </xf>
    <xf numFmtId="0" fontId="10" fillId="3" borderId="28" xfId="0" applyFont="1" applyFill="1" applyBorder="1" applyAlignment="1" applyProtection="1">
      <alignment horizontal="left" vertical="top" wrapText="1"/>
      <protection locked="0"/>
    </xf>
    <xf numFmtId="0" fontId="29" fillId="2" borderId="0" xfId="0" applyFont="1" applyFill="1" applyBorder="1" applyAlignment="1" applyProtection="1">
      <alignment horizontal="center" vertical="center"/>
    </xf>
    <xf numFmtId="0" fontId="29" fillId="0" borderId="0" xfId="0" applyFont="1" applyAlignment="1" applyProtection="1">
      <alignment horizontal="center" vertical="center"/>
    </xf>
    <xf numFmtId="177" fontId="30" fillId="2" borderId="0" xfId="1" applyNumberFormat="1" applyFont="1" applyFill="1" applyAlignment="1" applyProtection="1">
      <alignment horizontal="center" vertical="center"/>
    </xf>
    <xf numFmtId="0" fontId="29" fillId="0" borderId="0" xfId="0" applyFont="1" applyFill="1" applyBorder="1" applyAlignment="1" applyProtection="1">
      <alignment horizontal="center" vertical="center"/>
    </xf>
    <xf numFmtId="0" fontId="29" fillId="0" borderId="0" xfId="0" applyFont="1" applyFill="1" applyAlignment="1" applyProtection="1">
      <alignment horizontal="center" vertical="center"/>
    </xf>
    <xf numFmtId="0" fontId="29" fillId="2" borderId="0" xfId="0" applyFont="1" applyFill="1" applyAlignment="1" applyProtection="1">
      <alignment horizontal="center" vertical="center"/>
    </xf>
    <xf numFmtId="177" fontId="29" fillId="0" borderId="0" xfId="0" applyNumberFormat="1" applyFont="1" applyFill="1" applyBorder="1" applyAlignment="1" applyProtection="1">
      <alignment horizontal="center" vertical="center"/>
    </xf>
    <xf numFmtId="177" fontId="29" fillId="2" borderId="0" xfId="0" applyNumberFormat="1" applyFont="1" applyFill="1" applyBorder="1" applyAlignment="1" applyProtection="1">
      <alignment horizontal="center" vertical="center"/>
    </xf>
    <xf numFmtId="177" fontId="29" fillId="2" borderId="0" xfId="0" applyNumberFormat="1" applyFont="1" applyFill="1" applyAlignment="1" applyProtection="1">
      <alignment horizontal="center" vertical="center"/>
    </xf>
    <xf numFmtId="183" fontId="28" fillId="2" borderId="0" xfId="0" applyNumberFormat="1" applyFont="1" applyFill="1" applyBorder="1" applyAlignment="1" applyProtection="1">
      <alignment horizontal="left"/>
    </xf>
    <xf numFmtId="0" fontId="11" fillId="0" borderId="35" xfId="0" applyFont="1" applyFill="1" applyBorder="1" applyAlignment="1" applyProtection="1">
      <alignment horizontal="center" vertical="center" wrapText="1"/>
    </xf>
    <xf numFmtId="0" fontId="10" fillId="3" borderId="36" xfId="0" applyFont="1" applyFill="1" applyBorder="1" applyAlignment="1" applyProtection="1">
      <alignment horizontal="left" vertical="top" wrapText="1"/>
      <protection locked="0"/>
    </xf>
    <xf numFmtId="0" fontId="23" fillId="5" borderId="14" xfId="0" applyFont="1" applyFill="1" applyBorder="1" applyAlignment="1" applyProtection="1">
      <alignment vertical="center"/>
    </xf>
    <xf numFmtId="0" fontId="23" fillId="5" borderId="61" xfId="0" applyFont="1" applyFill="1" applyBorder="1" applyAlignment="1" applyProtection="1">
      <alignment vertical="center"/>
    </xf>
    <xf numFmtId="0" fontId="23" fillId="5" borderId="16" xfId="0" applyFont="1" applyFill="1" applyBorder="1" applyAlignment="1" applyProtection="1">
      <alignment vertical="center"/>
    </xf>
    <xf numFmtId="0" fontId="10" fillId="0" borderId="74" xfId="0" applyFont="1" applyFill="1" applyBorder="1" applyAlignment="1" applyProtection="1">
      <alignment horizontal="center" vertical="center"/>
    </xf>
    <xf numFmtId="0" fontId="10" fillId="6" borderId="73" xfId="0" applyFont="1" applyFill="1" applyBorder="1" applyAlignment="1" applyProtection="1">
      <alignment vertical="center" wrapText="1"/>
    </xf>
    <xf numFmtId="0" fontId="23" fillId="6" borderId="75" xfId="0" applyFont="1" applyFill="1" applyBorder="1" applyAlignment="1" applyProtection="1">
      <alignment horizontal="center" vertical="center" wrapText="1"/>
    </xf>
    <xf numFmtId="0" fontId="10" fillId="3" borderId="76" xfId="0" applyFont="1" applyFill="1" applyBorder="1" applyAlignment="1" applyProtection="1">
      <alignment horizontal="left" vertical="center"/>
      <protection locked="0"/>
    </xf>
    <xf numFmtId="0" fontId="23" fillId="5" borderId="74" xfId="0" applyFont="1" applyFill="1" applyBorder="1" applyAlignment="1" applyProtection="1">
      <alignment vertical="center"/>
    </xf>
    <xf numFmtId="0" fontId="23" fillId="5" borderId="78" xfId="0" applyFont="1" applyFill="1" applyBorder="1" applyAlignment="1" applyProtection="1">
      <alignment vertical="center"/>
    </xf>
    <xf numFmtId="0" fontId="10" fillId="0" borderId="79" xfId="0" applyFont="1" applyFill="1" applyBorder="1" applyAlignment="1" applyProtection="1">
      <alignment horizontal="center" vertical="center"/>
    </xf>
    <xf numFmtId="0" fontId="10" fillId="6" borderId="78" xfId="0" applyFont="1" applyFill="1" applyBorder="1" applyAlignment="1" applyProtection="1">
      <alignment vertical="center" wrapText="1"/>
    </xf>
    <xf numFmtId="0" fontId="23" fillId="6" borderId="80" xfId="0" applyFont="1" applyFill="1" applyBorder="1" applyAlignment="1" applyProtection="1">
      <alignment horizontal="center" vertical="center" wrapText="1"/>
    </xf>
    <xf numFmtId="0" fontId="10" fillId="10" borderId="77" xfId="0" applyFont="1" applyFill="1" applyBorder="1" applyAlignment="1" applyProtection="1">
      <alignment horizontal="left" vertical="center"/>
    </xf>
    <xf numFmtId="0" fontId="10" fillId="0" borderId="0" xfId="0" applyFont="1" applyAlignment="1" applyProtection="1">
      <alignment wrapText="1"/>
    </xf>
    <xf numFmtId="0" fontId="23" fillId="0" borderId="0" xfId="0" applyFont="1" applyAlignment="1" applyProtection="1">
      <alignment wrapText="1"/>
    </xf>
    <xf numFmtId="0" fontId="11" fillId="5" borderId="32" xfId="0" applyFont="1" applyFill="1" applyBorder="1" applyAlignment="1" applyProtection="1">
      <alignment vertical="center"/>
    </xf>
    <xf numFmtId="0" fontId="11" fillId="5" borderId="11" xfId="0" applyFont="1" applyFill="1" applyBorder="1" applyAlignment="1" applyProtection="1">
      <alignment vertical="center"/>
    </xf>
    <xf numFmtId="0" fontId="11" fillId="5" borderId="58" xfId="0" applyFont="1" applyFill="1" applyBorder="1" applyAlignment="1" applyProtection="1">
      <alignment horizontal="left" vertical="center"/>
    </xf>
    <xf numFmtId="0" fontId="11" fillId="0" borderId="58" xfId="0" applyFont="1" applyFill="1" applyBorder="1" applyAlignment="1" applyProtection="1">
      <alignment horizontal="center" vertical="center"/>
    </xf>
    <xf numFmtId="0" fontId="10" fillId="6" borderId="12" xfId="0" applyFont="1" applyFill="1" applyBorder="1" applyAlignment="1" applyProtection="1">
      <alignment vertical="center" wrapText="1"/>
    </xf>
    <xf numFmtId="0" fontId="23" fillId="6" borderId="48" xfId="0" applyFont="1" applyFill="1" applyBorder="1" applyAlignment="1" applyProtection="1">
      <alignment horizontal="center" vertical="center" wrapText="1"/>
    </xf>
    <xf numFmtId="0" fontId="11" fillId="5" borderId="56" xfId="0" applyFont="1" applyFill="1" applyBorder="1" applyAlignment="1" applyProtection="1">
      <alignment vertical="center"/>
    </xf>
    <xf numFmtId="0" fontId="10" fillId="5" borderId="56" xfId="0" applyFont="1" applyFill="1" applyBorder="1" applyAlignment="1" applyProtection="1">
      <alignment vertical="center"/>
    </xf>
    <xf numFmtId="0" fontId="10" fillId="5" borderId="58" xfId="0" applyFont="1" applyFill="1" applyBorder="1" applyAlignment="1" applyProtection="1">
      <alignment vertical="center"/>
    </xf>
    <xf numFmtId="0" fontId="10" fillId="0" borderId="58" xfId="0" applyFont="1" applyFill="1" applyBorder="1" applyAlignment="1" applyProtection="1">
      <alignment horizontal="center" vertical="center"/>
    </xf>
    <xf numFmtId="0" fontId="10" fillId="3" borderId="44" xfId="0" applyFont="1" applyFill="1" applyBorder="1" applyAlignment="1" applyProtection="1">
      <alignment horizontal="left" vertical="center"/>
      <protection locked="0"/>
    </xf>
    <xf numFmtId="0" fontId="10" fillId="5" borderId="19" xfId="0" applyFont="1" applyFill="1" applyBorder="1" applyAlignment="1" applyProtection="1">
      <alignment horizontal="left" vertical="center"/>
    </xf>
    <xf numFmtId="0" fontId="10" fillId="5" borderId="4" xfId="0" applyFont="1" applyFill="1" applyBorder="1" applyAlignment="1" applyProtection="1">
      <alignment horizontal="left" vertical="center"/>
    </xf>
    <xf numFmtId="31" fontId="10" fillId="0" borderId="0" xfId="0" applyNumberFormat="1" applyFont="1" applyFill="1" applyBorder="1" applyAlignment="1" applyProtection="1">
      <alignment horizontal="left"/>
    </xf>
    <xf numFmtId="0" fontId="9" fillId="4" borderId="12" xfId="0" applyFont="1" applyFill="1" applyBorder="1" applyAlignment="1" applyProtection="1">
      <alignment horizontal="center" vertical="center"/>
    </xf>
    <xf numFmtId="0" fontId="9" fillId="4" borderId="58" xfId="0" applyFont="1" applyFill="1" applyBorder="1" applyAlignment="1" applyProtection="1">
      <alignment horizontal="center" vertical="center"/>
    </xf>
    <xf numFmtId="0" fontId="10" fillId="5" borderId="32" xfId="0" applyFont="1" applyFill="1" applyBorder="1" applyAlignment="1" applyProtection="1">
      <alignment vertical="center"/>
    </xf>
    <xf numFmtId="0" fontId="10" fillId="5" borderId="19" xfId="0" applyFont="1" applyFill="1" applyBorder="1" applyAlignment="1" applyProtection="1">
      <alignment vertical="center"/>
    </xf>
    <xf numFmtId="0" fontId="10" fillId="5" borderId="10" xfId="0" applyFont="1" applyFill="1" applyBorder="1" applyAlignment="1" applyProtection="1">
      <alignment vertical="center"/>
    </xf>
    <xf numFmtId="0" fontId="0" fillId="5" borderId="10" xfId="0" applyFill="1" applyBorder="1" applyAlignment="1" applyProtection="1"/>
    <xf numFmtId="0" fontId="0" fillId="5" borderId="4" xfId="0" applyFill="1" applyBorder="1" applyAlignment="1" applyProtection="1"/>
    <xf numFmtId="0" fontId="10" fillId="0" borderId="0" xfId="0" applyFont="1" applyBorder="1" applyAlignment="1" applyProtection="1">
      <alignment vertical="top"/>
    </xf>
    <xf numFmtId="0" fontId="21" fillId="7" borderId="38" xfId="0" applyFont="1" applyFill="1" applyBorder="1" applyAlignment="1" applyProtection="1">
      <alignment horizontal="center" vertical="center"/>
    </xf>
    <xf numFmtId="0" fontId="23" fillId="6" borderId="45" xfId="0" applyFont="1" applyFill="1" applyBorder="1" applyAlignment="1" applyProtection="1">
      <alignment vertical="center" wrapText="1"/>
    </xf>
    <xf numFmtId="184" fontId="10" fillId="3" borderId="44" xfId="0" applyNumberFormat="1" applyFont="1" applyFill="1" applyBorder="1" applyAlignment="1" applyProtection="1">
      <alignment horizontal="left" vertical="center"/>
      <protection locked="0"/>
    </xf>
    <xf numFmtId="0" fontId="24" fillId="2" borderId="0" xfId="0" applyFont="1" applyFill="1" applyBorder="1" applyAlignment="1" applyProtection="1">
      <alignment horizontal="center" vertical="center"/>
    </xf>
    <xf numFmtId="0" fontId="10" fillId="3" borderId="20" xfId="0" applyNumberFormat="1" applyFont="1" applyFill="1" applyBorder="1" applyAlignment="1" applyProtection="1">
      <alignment horizontal="justify" vertical="top" wrapText="1"/>
      <protection locked="0"/>
    </xf>
    <xf numFmtId="0" fontId="10" fillId="3" borderId="22" xfId="0" applyNumberFormat="1" applyFont="1" applyFill="1" applyBorder="1" applyAlignment="1" applyProtection="1">
      <alignment horizontal="justify" vertical="top" wrapText="1"/>
      <protection locked="0"/>
    </xf>
    <xf numFmtId="0" fontId="10" fillId="3" borderId="26" xfId="0" applyFont="1" applyFill="1" applyBorder="1" applyAlignment="1" applyProtection="1">
      <alignment horizontal="left" vertical="top" wrapText="1"/>
      <protection locked="0"/>
    </xf>
    <xf numFmtId="0" fontId="25" fillId="0" borderId="81" xfId="0" applyFont="1" applyFill="1" applyBorder="1" applyAlignment="1" applyProtection="1">
      <alignment horizontal="center"/>
    </xf>
    <xf numFmtId="0" fontId="3" fillId="0" borderId="0" xfId="10" applyFont="1" applyProtection="1">
      <alignment vertical="center"/>
    </xf>
    <xf numFmtId="0" fontId="10" fillId="3" borderId="44" xfId="0" applyNumberFormat="1" applyFont="1" applyFill="1" applyBorder="1" applyAlignment="1" applyProtection="1">
      <alignment horizontal="left" vertical="center"/>
      <protection locked="0"/>
    </xf>
    <xf numFmtId="0" fontId="24" fillId="2" borderId="0" xfId="0" applyFont="1" applyFill="1" applyBorder="1" applyAlignment="1" applyProtection="1">
      <alignment vertical="center"/>
    </xf>
    <xf numFmtId="0" fontId="25" fillId="0" borderId="0" xfId="0" applyFont="1" applyAlignment="1" applyProtection="1">
      <alignment wrapText="1"/>
    </xf>
    <xf numFmtId="0" fontId="24" fillId="3" borderId="82" xfId="0" applyFont="1" applyFill="1" applyBorder="1" applyAlignment="1" applyProtection="1">
      <alignment vertical="center"/>
      <protection locked="0"/>
    </xf>
    <xf numFmtId="0" fontId="32" fillId="2" borderId="0" xfId="0" applyFont="1" applyFill="1" applyBorder="1" applyAlignment="1" applyProtection="1">
      <alignment vertical="center"/>
    </xf>
    <xf numFmtId="181" fontId="32" fillId="2" borderId="0" xfId="0" applyNumberFormat="1" applyFont="1" applyFill="1" applyBorder="1" applyAlignment="1" applyProtection="1">
      <alignment vertical="center"/>
    </xf>
    <xf numFmtId="0" fontId="2" fillId="0" borderId="0" xfId="10" applyFont="1" applyProtection="1">
      <alignment vertical="center"/>
    </xf>
    <xf numFmtId="0" fontId="1" fillId="0" borderId="0" xfId="10" applyFont="1" applyProtection="1">
      <alignment vertical="center"/>
    </xf>
    <xf numFmtId="0" fontId="11" fillId="0" borderId="9" xfId="0" applyFont="1" applyFill="1" applyBorder="1" applyAlignment="1" applyProtection="1">
      <alignment horizontal="center" vertical="center" wrapText="1"/>
    </xf>
    <xf numFmtId="0" fontId="11" fillId="5" borderId="34" xfId="0" applyFont="1" applyFill="1" applyBorder="1" applyAlignment="1" applyProtection="1">
      <alignment horizontal="left" vertical="center" wrapText="1"/>
    </xf>
    <xf numFmtId="0" fontId="11" fillId="0" borderId="34" xfId="0" applyFont="1" applyFill="1" applyBorder="1" applyAlignment="1" applyProtection="1">
      <alignment horizontal="center" vertical="center" wrapText="1"/>
    </xf>
    <xf numFmtId="0" fontId="10" fillId="3" borderId="36" xfId="0" applyNumberFormat="1" applyFont="1" applyFill="1" applyBorder="1" applyAlignment="1" applyProtection="1">
      <alignment horizontal="justify" vertical="top" wrapText="1"/>
      <protection locked="0"/>
    </xf>
    <xf numFmtId="0" fontId="11" fillId="5" borderId="33" xfId="0" applyFont="1" applyFill="1" applyBorder="1" applyAlignment="1" applyProtection="1">
      <alignment horizontal="left" vertical="center"/>
    </xf>
    <xf numFmtId="0" fontId="10" fillId="5" borderId="84" xfId="0" applyFont="1" applyFill="1" applyBorder="1" applyAlignment="1" applyProtection="1">
      <alignment vertical="center" shrinkToFit="1"/>
    </xf>
    <xf numFmtId="0" fontId="0" fillId="5" borderId="84" xfId="0" applyFill="1" applyBorder="1" applyAlignment="1" applyProtection="1">
      <alignment shrinkToFit="1"/>
    </xf>
    <xf numFmtId="0" fontId="0" fillId="5" borderId="9" xfId="0" applyFill="1" applyBorder="1" applyAlignment="1" applyProtection="1">
      <alignment shrinkToFit="1"/>
    </xf>
    <xf numFmtId="0" fontId="25" fillId="8" borderId="22" xfId="0" applyFont="1" applyFill="1" applyBorder="1" applyAlignment="1" applyProtection="1">
      <alignment horizontal="left" vertical="center"/>
    </xf>
    <xf numFmtId="0" fontId="10" fillId="5" borderId="21" xfId="0" applyFont="1" applyFill="1" applyBorder="1" applyAlignment="1" applyProtection="1">
      <alignment vertical="center"/>
    </xf>
    <xf numFmtId="0" fontId="10" fillId="0" borderId="0" xfId="0" applyFont="1" applyProtection="1">
      <protection locked="0"/>
    </xf>
    <xf numFmtId="0" fontId="10" fillId="5" borderId="32" xfId="0" applyFont="1" applyFill="1" applyBorder="1" applyAlignment="1" applyProtection="1">
      <alignment vertical="center"/>
    </xf>
    <xf numFmtId="0" fontId="10" fillId="5" borderId="55" xfId="0" applyFont="1" applyFill="1" applyBorder="1" applyAlignment="1" applyProtection="1">
      <alignment vertical="center"/>
    </xf>
    <xf numFmtId="0" fontId="0" fillId="5" borderId="55" xfId="0" applyFill="1" applyBorder="1" applyAlignment="1" applyProtection="1"/>
    <xf numFmtId="0" fontId="0" fillId="5" borderId="11" xfId="0" applyFill="1" applyBorder="1" applyAlignment="1" applyProtection="1"/>
    <xf numFmtId="0" fontId="9" fillId="4" borderId="43" xfId="0" applyFont="1" applyFill="1" applyBorder="1" applyAlignment="1" applyProtection="1">
      <alignment horizontal="center" vertical="center"/>
    </xf>
    <xf numFmtId="0" fontId="9" fillId="4" borderId="12" xfId="0" applyFont="1" applyFill="1" applyBorder="1" applyAlignment="1" applyProtection="1">
      <alignment horizontal="center" vertical="center"/>
    </xf>
    <xf numFmtId="0" fontId="11" fillId="5" borderId="23" xfId="0" applyFont="1" applyFill="1" applyBorder="1" applyAlignment="1" applyProtection="1">
      <alignment horizontal="center" vertical="center" wrapText="1"/>
    </xf>
    <xf numFmtId="0" fontId="11" fillId="5" borderId="25" xfId="0" applyFont="1" applyFill="1" applyBorder="1" applyAlignment="1" applyProtection="1">
      <alignment horizontal="center" vertical="center"/>
    </xf>
    <xf numFmtId="0" fontId="11" fillId="5" borderId="27" xfId="0" applyFont="1" applyFill="1" applyBorder="1" applyAlignment="1" applyProtection="1">
      <alignment horizontal="center" vertical="center"/>
    </xf>
    <xf numFmtId="0" fontId="10" fillId="5" borderId="23" xfId="0" applyFont="1" applyFill="1" applyBorder="1" applyAlignment="1" applyProtection="1">
      <alignment horizontal="center" vertical="center" wrapText="1"/>
    </xf>
    <xf numFmtId="0" fontId="10" fillId="5" borderId="25" xfId="0" applyFont="1" applyFill="1" applyBorder="1" applyAlignment="1" applyProtection="1">
      <alignment horizontal="center" vertical="center"/>
    </xf>
    <xf numFmtId="0" fontId="10" fillId="5" borderId="27" xfId="0" applyFont="1" applyFill="1" applyBorder="1" applyAlignment="1" applyProtection="1">
      <alignment horizontal="center" vertical="center"/>
    </xf>
    <xf numFmtId="0" fontId="10" fillId="5" borderId="21" xfId="0" applyFont="1" applyFill="1" applyBorder="1" applyAlignment="1" applyProtection="1">
      <alignment horizontal="center" vertical="center"/>
    </xf>
    <xf numFmtId="0" fontId="10" fillId="5" borderId="37" xfId="0" applyFont="1" applyFill="1" applyBorder="1" applyAlignment="1" applyProtection="1">
      <alignment horizontal="center" vertical="center"/>
    </xf>
    <xf numFmtId="0" fontId="10" fillId="5" borderId="32" xfId="0" applyFont="1" applyFill="1" applyBorder="1" applyAlignment="1" applyProtection="1">
      <alignment horizontal="center" vertical="center"/>
    </xf>
    <xf numFmtId="0" fontId="10" fillId="5" borderId="47" xfId="0" applyFont="1" applyFill="1" applyBorder="1" applyAlignment="1" applyProtection="1">
      <alignment horizontal="center" vertical="center" wrapText="1"/>
    </xf>
    <xf numFmtId="0" fontId="10" fillId="5" borderId="29" xfId="0" applyFont="1" applyFill="1" applyBorder="1" applyAlignment="1" applyProtection="1">
      <alignment horizontal="center" vertical="center" wrapText="1"/>
    </xf>
    <xf numFmtId="0" fontId="10" fillId="5" borderId="83" xfId="0" applyFont="1" applyFill="1" applyBorder="1" applyAlignment="1" applyProtection="1">
      <alignment horizontal="center" vertical="center" wrapText="1"/>
    </xf>
    <xf numFmtId="0" fontId="10" fillId="5" borderId="31" xfId="0" applyFont="1" applyFill="1" applyBorder="1" applyAlignment="1" applyProtection="1">
      <alignment horizontal="center" vertical="center" wrapText="1"/>
    </xf>
    <xf numFmtId="0" fontId="10" fillId="5" borderId="46" xfId="0" applyFont="1" applyFill="1" applyBorder="1" applyAlignment="1" applyProtection="1">
      <alignment horizontal="center" vertical="center" wrapText="1"/>
    </xf>
    <xf numFmtId="0" fontId="10" fillId="5" borderId="33" xfId="0" applyFont="1" applyFill="1" applyBorder="1" applyAlignment="1" applyProtection="1">
      <alignment vertical="center" wrapText="1" shrinkToFit="1"/>
    </xf>
    <xf numFmtId="0" fontId="10" fillId="5" borderId="54" xfId="0" applyFont="1" applyFill="1" applyBorder="1" applyAlignment="1" applyProtection="1">
      <alignment vertical="center" shrinkToFit="1"/>
    </xf>
    <xf numFmtId="0" fontId="0" fillId="5" borderId="54" xfId="0" applyFill="1" applyBorder="1" applyAlignment="1" applyProtection="1">
      <alignment shrinkToFit="1"/>
    </xf>
    <xf numFmtId="0" fontId="0" fillId="5" borderId="34" xfId="0" applyFill="1" applyBorder="1" applyAlignment="1" applyProtection="1">
      <alignment shrinkToFit="1"/>
    </xf>
    <xf numFmtId="0" fontId="11" fillId="5" borderId="25" xfId="0" applyFont="1" applyFill="1" applyBorder="1" applyAlignment="1" applyProtection="1">
      <alignment horizontal="center" vertical="center" wrapText="1"/>
    </xf>
    <xf numFmtId="0" fontId="11" fillId="5" borderId="27" xfId="0" applyFont="1" applyFill="1" applyBorder="1" applyAlignment="1" applyProtection="1">
      <alignment horizontal="center" vertical="center" wrapText="1"/>
    </xf>
    <xf numFmtId="0" fontId="11" fillId="5" borderId="46" xfId="0" applyFont="1" applyFill="1" applyBorder="1" applyAlignment="1" applyProtection="1">
      <alignment vertical="center" wrapText="1"/>
    </xf>
    <xf numFmtId="0" fontId="11" fillId="5" borderId="3" xfId="0" applyFont="1" applyFill="1" applyBorder="1" applyAlignment="1" applyProtection="1">
      <alignment vertical="center" wrapText="1"/>
    </xf>
    <xf numFmtId="0" fontId="9" fillId="4" borderId="56" xfId="0" applyFont="1" applyFill="1" applyBorder="1" applyAlignment="1" applyProtection="1">
      <alignment horizontal="center" vertical="center"/>
    </xf>
    <xf numFmtId="0" fontId="9" fillId="4" borderId="57" xfId="0" applyFont="1" applyFill="1" applyBorder="1" applyAlignment="1" applyProtection="1">
      <alignment horizontal="center" vertical="center"/>
    </xf>
    <xf numFmtId="0" fontId="9" fillId="4" borderId="58" xfId="0" applyFont="1" applyFill="1" applyBorder="1" applyAlignment="1" applyProtection="1">
      <alignment horizontal="center" vertical="center"/>
    </xf>
    <xf numFmtId="0" fontId="10" fillId="5" borderId="32" xfId="0" applyFont="1" applyFill="1" applyBorder="1" applyAlignment="1" applyProtection="1">
      <alignment vertical="center"/>
    </xf>
    <xf numFmtId="0" fontId="10" fillId="5" borderId="55" xfId="0" applyFont="1" applyFill="1" applyBorder="1" applyAlignment="1" applyProtection="1">
      <alignment vertical="center"/>
    </xf>
    <xf numFmtId="0" fontId="0" fillId="5" borderId="55" xfId="0" applyFill="1" applyBorder="1" applyAlignment="1" applyProtection="1"/>
    <xf numFmtId="0" fontId="0" fillId="5" borderId="11" xfId="0" applyFill="1" applyBorder="1" applyAlignment="1" applyProtection="1"/>
    <xf numFmtId="0" fontId="10" fillId="5" borderId="19" xfId="0" applyFont="1" applyFill="1" applyBorder="1" applyAlignment="1" applyProtection="1">
      <alignment vertical="center"/>
    </xf>
    <xf numFmtId="0" fontId="10" fillId="5" borderId="10" xfId="0" applyFont="1" applyFill="1" applyBorder="1" applyAlignment="1" applyProtection="1">
      <alignment vertical="center"/>
    </xf>
    <xf numFmtId="0" fontId="0" fillId="5" borderId="10" xfId="0" applyFill="1" applyBorder="1" applyAlignment="1" applyProtection="1"/>
    <xf numFmtId="0" fontId="0" fillId="5" borderId="4" xfId="0" applyFill="1" applyBorder="1" applyAlignment="1" applyProtection="1"/>
    <xf numFmtId="0" fontId="11" fillId="5" borderId="21" xfId="0" applyFont="1" applyFill="1" applyBorder="1" applyAlignment="1" applyProtection="1">
      <alignment horizontal="center" vertical="center" wrapText="1"/>
    </xf>
    <xf numFmtId="0" fontId="11" fillId="5" borderId="53" xfId="0" applyFont="1" applyFill="1" applyBorder="1" applyAlignment="1" applyProtection="1">
      <alignment horizontal="center" vertical="center" wrapText="1"/>
    </xf>
    <xf numFmtId="0" fontId="11" fillId="5" borderId="31" xfId="0" applyFont="1" applyFill="1" applyBorder="1" applyAlignment="1" applyProtection="1">
      <alignment vertical="center" wrapText="1"/>
    </xf>
    <xf numFmtId="0" fontId="11" fillId="5" borderId="7" xfId="0" applyFont="1" applyFill="1" applyBorder="1" applyAlignment="1" applyProtection="1">
      <alignment vertical="center" wrapText="1"/>
    </xf>
    <xf numFmtId="0" fontId="11" fillId="5" borderId="59" xfId="0" applyFont="1" applyFill="1" applyBorder="1" applyAlignment="1" applyProtection="1">
      <alignment vertical="center" wrapText="1"/>
    </xf>
    <xf numFmtId="0" fontId="11" fillId="5" borderId="35" xfId="0" applyFont="1" applyFill="1" applyBorder="1" applyAlignment="1" applyProtection="1">
      <alignment vertical="center" wrapText="1"/>
    </xf>
    <xf numFmtId="0" fontId="10" fillId="5" borderId="19" xfId="0" applyFont="1" applyFill="1" applyBorder="1" applyAlignment="1" applyProtection="1">
      <alignment vertical="center" wrapText="1" shrinkToFit="1"/>
    </xf>
    <xf numFmtId="0" fontId="10" fillId="5" borderId="10" xfId="0" applyFont="1" applyFill="1" applyBorder="1" applyAlignment="1" applyProtection="1">
      <alignment vertical="center" shrinkToFit="1"/>
    </xf>
    <xf numFmtId="0" fontId="0" fillId="5" borderId="10" xfId="0" applyFill="1" applyBorder="1" applyAlignment="1" applyProtection="1">
      <alignment shrinkToFit="1"/>
    </xf>
    <xf numFmtId="0" fontId="0" fillId="5" borderId="4" xfId="0" applyFill="1" applyBorder="1" applyAlignment="1" applyProtection="1">
      <alignment shrinkToFit="1"/>
    </xf>
    <xf numFmtId="0" fontId="10" fillId="5" borderId="59" xfId="0" applyFont="1" applyFill="1" applyBorder="1" applyAlignment="1" applyProtection="1">
      <alignment horizontal="left" vertical="center"/>
    </xf>
    <xf numFmtId="0" fontId="10" fillId="5" borderId="35" xfId="0" applyFont="1" applyFill="1" applyBorder="1" applyAlignment="1" applyProtection="1">
      <alignment horizontal="left" vertical="center"/>
    </xf>
    <xf numFmtId="0" fontId="10" fillId="5" borderId="46" xfId="0" applyFont="1" applyFill="1" applyBorder="1" applyAlignment="1" applyProtection="1">
      <alignment horizontal="left" vertical="center"/>
    </xf>
    <xf numFmtId="0" fontId="10" fillId="5" borderId="3" xfId="0" applyFont="1" applyFill="1" applyBorder="1" applyAlignment="1" applyProtection="1">
      <alignment horizontal="left" vertical="center"/>
    </xf>
    <xf numFmtId="0" fontId="10" fillId="5" borderId="31" xfId="0" applyFont="1" applyFill="1" applyBorder="1" applyAlignment="1" applyProtection="1">
      <alignment horizontal="left" vertical="center"/>
    </xf>
    <xf numFmtId="0" fontId="10" fillId="5" borderId="7" xfId="0" applyFont="1" applyFill="1" applyBorder="1" applyAlignment="1" applyProtection="1">
      <alignment horizontal="left" vertical="center"/>
    </xf>
  </cellXfs>
  <cellStyles count="13">
    <cellStyle name="パーセント()" xfId="2"/>
    <cellStyle name="パーセント(0.00)" xfId="3"/>
    <cellStyle name="パーセント[0.00]" xfId="4"/>
    <cellStyle name="ハイパーリンク" xfId="8" builtinId="8"/>
    <cellStyle name="桁区切り" xfId="7" builtinId="6"/>
    <cellStyle name="見出し１" xfId="5"/>
    <cellStyle name="折り返し" xfId="6"/>
    <cellStyle name="標準" xfId="0" builtinId="0"/>
    <cellStyle name="標準 2" xfId="1"/>
    <cellStyle name="標準 3" xfId="9"/>
    <cellStyle name="標準 3 2" xfId="12"/>
    <cellStyle name="標準 4" xfId="10"/>
    <cellStyle name="標準 4 2" xfId="11"/>
  </cellStyles>
  <dxfs count="0"/>
  <tableStyles count="0" defaultTableStyle="TableStyleMedium2" defaultPivotStyle="PivotStyleMedium9"/>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99"/>
  <sheetViews>
    <sheetView showGridLines="0" tabSelected="1" topLeftCell="A49" zoomScaleNormal="100" zoomScaleSheetLayoutView="70" workbookViewId="0">
      <selection activeCell="G56" sqref="G56"/>
    </sheetView>
  </sheetViews>
  <sheetFormatPr defaultColWidth="9" defaultRowHeight="13.5" x14ac:dyDescent="0.15"/>
  <cols>
    <col min="1" max="1" width="3.375" style="216" customWidth="1"/>
    <col min="2" max="2" width="13.125" style="40" customWidth="1"/>
    <col min="3" max="3" width="14.25" style="40" customWidth="1"/>
    <col min="4" max="4" width="5.125" style="40" customWidth="1"/>
    <col min="5" max="5" width="51.625" style="240" customWidth="1"/>
    <col min="6" max="6" width="12.375" style="241" customWidth="1"/>
    <col min="7" max="7" width="100.5" style="40" customWidth="1"/>
    <col min="8" max="8" width="13.25" style="177" customWidth="1"/>
    <col min="9" max="9" width="10.625" style="177" customWidth="1"/>
    <col min="10" max="10" width="6.5" style="40" customWidth="1"/>
    <col min="11" max="11" width="8.75" style="40" customWidth="1"/>
    <col min="12" max="12" width="37.375" style="40" customWidth="1"/>
    <col min="13" max="13" width="2.5" style="40" customWidth="1"/>
    <col min="14" max="16384" width="9" style="40"/>
  </cols>
  <sheetData>
    <row r="1" spans="1:29" ht="14.25" thickBot="1" x14ac:dyDescent="0.2">
      <c r="A1" s="216">
        <v>0</v>
      </c>
      <c r="B1" s="291"/>
      <c r="E1" s="275" t="str">
        <f>IF(E2="","推薦者 組織名　【記入漏れ】","推薦者 組織名")</f>
        <v>推薦者 組織名　【記入漏れ】</v>
      </c>
      <c r="F1" s="241" t="s">
        <v>758</v>
      </c>
    </row>
    <row r="2" spans="1:29" s="39" customFormat="1" ht="39.950000000000003" customHeight="1" thickBot="1" x14ac:dyDescent="0.2">
      <c r="A2" s="215">
        <v>0</v>
      </c>
      <c r="B2" s="36" t="str">
        <f>IF(COUNT(H78:H86)&gt;0,"要件不適合","")</f>
        <v>要件不適合</v>
      </c>
      <c r="C2" s="36" t="str">
        <f>IF(COUNT(J:J)+COUNT(D2:D4)&gt;0,"記入漏れあり",IF(COUNT(K:K)&gt;0,"入力誤りあり",""))</f>
        <v>記入漏れあり</v>
      </c>
      <c r="D2" s="278">
        <f>IF(E2="",1,"")</f>
        <v>1</v>
      </c>
      <c r="E2" s="276"/>
      <c r="F2" s="274" t="s">
        <v>757</v>
      </c>
      <c r="G2" s="274"/>
      <c r="H2" s="37"/>
      <c r="I2" s="37"/>
      <c r="J2" s="38"/>
      <c r="K2" s="38"/>
      <c r="L2" s="38"/>
      <c r="M2" s="38"/>
    </row>
    <row r="3" spans="1:29" s="39" customFormat="1" ht="21.6" customHeight="1" thickBot="1" x14ac:dyDescent="0.2">
      <c r="A3" s="215">
        <v>0</v>
      </c>
      <c r="B3" s="271" t="s">
        <v>744</v>
      </c>
      <c r="C3" s="271" t="s">
        <v>745</v>
      </c>
      <c r="D3" s="267"/>
      <c r="E3" s="275" t="str">
        <f>IF(E4="","推薦者名（組織代表者名）　【記入漏れ】","推薦者名（組織代表者名）")</f>
        <v>推薦者名（組織代表者名）　【記入漏れ】</v>
      </c>
      <c r="F3" s="267"/>
      <c r="G3" s="267"/>
      <c r="H3" s="37"/>
      <c r="I3" s="37"/>
      <c r="J3" s="38"/>
      <c r="K3" s="38"/>
      <c r="L3" s="38"/>
      <c r="M3" s="38"/>
    </row>
    <row r="4" spans="1:29" s="39" customFormat="1" ht="39.950000000000003" customHeight="1" thickBot="1" x14ac:dyDescent="0.2">
      <c r="A4" s="215">
        <v>0</v>
      </c>
      <c r="B4" s="36" t="str">
        <f>IF(G51="","",G51)</f>
        <v/>
      </c>
      <c r="C4" s="36" t="str">
        <f>IFERROR(VLOOKUP(B4,※編集不可※!A:B,2,FALSE),"")</f>
        <v/>
      </c>
      <c r="D4" s="277">
        <f>IF(E4="",1,"")</f>
        <v>1</v>
      </c>
      <c r="E4" s="276"/>
      <c r="F4" s="267"/>
      <c r="G4" s="267"/>
      <c r="H4" s="37"/>
      <c r="I4" s="37"/>
      <c r="J4" s="38"/>
      <c r="K4" s="38"/>
      <c r="L4" s="38"/>
      <c r="M4" s="38"/>
    </row>
    <row r="5" spans="1:29" ht="24.95" customHeight="1" x14ac:dyDescent="0.15">
      <c r="A5" s="216">
        <v>0</v>
      </c>
      <c r="B5" s="41" t="s">
        <v>792</v>
      </c>
      <c r="C5" s="41"/>
      <c r="D5" s="41"/>
      <c r="E5" s="42"/>
      <c r="F5" s="43"/>
      <c r="G5" s="41"/>
      <c r="H5" s="44"/>
      <c r="I5" s="44"/>
      <c r="J5" s="45"/>
      <c r="K5" s="45"/>
      <c r="L5" s="45"/>
      <c r="M5" s="45"/>
    </row>
    <row r="6" spans="1:29" x14ac:dyDescent="0.15">
      <c r="A6" s="216">
        <v>0</v>
      </c>
      <c r="B6" s="41" t="s">
        <v>34</v>
      </c>
      <c r="C6" s="41"/>
      <c r="D6" s="41"/>
      <c r="E6" s="42"/>
      <c r="F6" s="43"/>
      <c r="G6" s="41"/>
      <c r="H6" s="44"/>
      <c r="I6" s="44"/>
      <c r="J6" s="45"/>
      <c r="K6" s="45"/>
      <c r="L6" s="45"/>
      <c r="M6" s="45"/>
    </row>
    <row r="7" spans="1:29" x14ac:dyDescent="0.15">
      <c r="A7" s="216">
        <v>0</v>
      </c>
      <c r="B7" s="41" t="s">
        <v>98</v>
      </c>
      <c r="C7" s="41"/>
      <c r="D7" s="41"/>
      <c r="E7" s="42"/>
      <c r="F7" s="43"/>
      <c r="G7" s="41"/>
      <c r="H7" s="44"/>
      <c r="I7" s="44"/>
      <c r="J7" s="45"/>
      <c r="K7" s="45"/>
      <c r="L7" s="45"/>
      <c r="M7" s="45"/>
    </row>
    <row r="8" spans="1:29" s="46" customFormat="1" ht="30" customHeight="1" x14ac:dyDescent="0.15">
      <c r="A8" s="216">
        <v>0</v>
      </c>
      <c r="B8" s="47" t="s">
        <v>88</v>
      </c>
      <c r="C8" s="47"/>
      <c r="D8" s="47"/>
      <c r="E8" s="48"/>
      <c r="F8" s="49"/>
      <c r="G8" s="47"/>
      <c r="H8" s="50"/>
      <c r="I8" s="50"/>
      <c r="J8" s="51"/>
      <c r="K8" s="51"/>
      <c r="L8" s="51"/>
      <c r="M8" s="51"/>
    </row>
    <row r="9" spans="1:29" ht="14.25" thickBot="1" x14ac:dyDescent="0.2">
      <c r="A9" s="216">
        <v>0</v>
      </c>
      <c r="B9" s="52" t="s">
        <v>27</v>
      </c>
      <c r="C9" s="41"/>
      <c r="D9" s="41"/>
      <c r="E9" s="42"/>
      <c r="F9" s="43"/>
      <c r="G9" s="41"/>
      <c r="H9" s="44"/>
      <c r="I9" s="44"/>
      <c r="J9" s="45"/>
      <c r="K9" s="45"/>
      <c r="L9" s="45"/>
      <c r="M9" s="45"/>
    </row>
    <row r="10" spans="1:29" s="57" customFormat="1" ht="20.100000000000001" customHeight="1" thickBot="1" x14ac:dyDescent="0.2">
      <c r="A10" s="217">
        <v>0</v>
      </c>
      <c r="B10" s="296" t="s">
        <v>11</v>
      </c>
      <c r="C10" s="297"/>
      <c r="D10" s="256" t="s">
        <v>37</v>
      </c>
      <c r="E10" s="53" t="s">
        <v>28</v>
      </c>
      <c r="F10" s="54" t="s">
        <v>668</v>
      </c>
      <c r="G10" s="55" t="s">
        <v>29</v>
      </c>
      <c r="H10" s="44"/>
      <c r="I10" s="44"/>
      <c r="J10" s="56"/>
      <c r="K10" s="56"/>
      <c r="L10" s="56"/>
      <c r="M10" s="56"/>
      <c r="N10" s="56"/>
      <c r="O10" s="56"/>
      <c r="P10" s="56"/>
      <c r="Q10" s="56"/>
      <c r="R10" s="56"/>
      <c r="S10" s="56"/>
      <c r="T10" s="56"/>
      <c r="U10" s="40"/>
      <c r="V10" s="40"/>
      <c r="W10" s="40"/>
      <c r="X10" s="40"/>
      <c r="Y10" s="40"/>
      <c r="Z10" s="40"/>
      <c r="AA10" s="40"/>
      <c r="AB10" s="40"/>
      <c r="AC10" s="40"/>
    </row>
    <row r="11" spans="1:29" s="57" customFormat="1" ht="20.100000000000001" customHeight="1" thickBot="1" x14ac:dyDescent="0.2">
      <c r="A11" s="217">
        <v>1</v>
      </c>
      <c r="B11" s="93" t="s">
        <v>12</v>
      </c>
      <c r="C11" s="94"/>
      <c r="D11" s="264" t="s">
        <v>86</v>
      </c>
      <c r="E11" s="96" t="s">
        <v>35</v>
      </c>
      <c r="F11" s="265"/>
      <c r="G11" s="13"/>
      <c r="H11" s="173" t="str">
        <f>IF(G11="","未記入","")</f>
        <v>未記入</v>
      </c>
      <c r="I11" s="173"/>
      <c r="J11" s="56">
        <f>IF(H11&lt;&gt;"",1,"")</f>
        <v>1</v>
      </c>
      <c r="K11" s="56" t="str">
        <f>IF(I11="入力異常",1,"")</f>
        <v/>
      </c>
      <c r="L11" s="56"/>
      <c r="M11" s="56"/>
      <c r="N11" s="56"/>
      <c r="O11" s="56"/>
      <c r="P11" s="56"/>
      <c r="Q11" s="56"/>
      <c r="R11" s="56"/>
      <c r="S11" s="56"/>
      <c r="T11" s="56"/>
      <c r="U11" s="40"/>
      <c r="V11" s="40"/>
      <c r="W11" s="40"/>
      <c r="X11" s="40"/>
      <c r="Y11" s="40"/>
      <c r="Z11" s="263"/>
      <c r="AA11" s="40"/>
      <c r="AB11" s="40"/>
      <c r="AC11" s="40"/>
    </row>
    <row r="12" spans="1:29" s="57" customFormat="1" ht="20.100000000000001" customHeight="1" thickBot="1" x14ac:dyDescent="0.2">
      <c r="A12" s="217">
        <f>A11+1</f>
        <v>2</v>
      </c>
      <c r="B12" s="249" t="s">
        <v>0</v>
      </c>
      <c r="C12" s="250"/>
      <c r="D12" s="251"/>
      <c r="E12" s="246" t="s">
        <v>658</v>
      </c>
      <c r="F12" s="247" t="s">
        <v>657</v>
      </c>
      <c r="G12" s="266"/>
      <c r="H12" s="173" t="str">
        <f>IF(G12="","未記入","")</f>
        <v>未記入</v>
      </c>
      <c r="I12" s="173" t="str">
        <f>IF(ISNUMBER(G12),"","入力異常")</f>
        <v>入力異常</v>
      </c>
      <c r="J12" s="56">
        <f t="shared" ref="J12:J48" si="0">IF(H12&lt;&gt;"",1,"")</f>
        <v>1</v>
      </c>
      <c r="K12" s="56">
        <f t="shared" ref="K12:K48" si="1">IF(I12="入力異常",1,"")</f>
        <v>1</v>
      </c>
      <c r="L12" s="56"/>
      <c r="M12" s="56"/>
      <c r="N12" s="56"/>
      <c r="O12" s="56"/>
      <c r="P12" s="56"/>
      <c r="Q12" s="56"/>
      <c r="R12" s="56"/>
      <c r="S12" s="56"/>
      <c r="T12" s="56"/>
      <c r="U12" s="40"/>
      <c r="V12" s="40"/>
      <c r="W12" s="40"/>
      <c r="X12" s="40"/>
      <c r="Y12" s="40"/>
      <c r="Z12" s="263"/>
      <c r="AA12" s="40"/>
      <c r="AB12" s="40"/>
      <c r="AC12" s="40"/>
    </row>
    <row r="13" spans="1:29" s="57" customFormat="1" ht="27" x14ac:dyDescent="0.15">
      <c r="A13" s="217">
        <f t="shared" ref="A13:A48" si="2">A12+1</f>
        <v>3</v>
      </c>
      <c r="B13" s="301" t="s">
        <v>633</v>
      </c>
      <c r="C13" s="63" t="s">
        <v>93</v>
      </c>
      <c r="D13" s="64"/>
      <c r="E13" s="65" t="s">
        <v>629</v>
      </c>
      <c r="F13" s="66" t="s">
        <v>677</v>
      </c>
      <c r="G13" s="4"/>
      <c r="H13" s="173" t="str">
        <f t="shared" ref="H13:H32" si="3">IF(G13="","未記入","")</f>
        <v>未記入</v>
      </c>
      <c r="I13" s="173" t="str">
        <f>IF(ISNUMBER(G13),"","入力異常")</f>
        <v>入力異常</v>
      </c>
      <c r="J13" s="56">
        <f t="shared" si="0"/>
        <v>1</v>
      </c>
      <c r="K13" s="56">
        <f t="shared" si="1"/>
        <v>1</v>
      </c>
      <c r="L13" s="56"/>
      <c r="M13" s="56"/>
      <c r="N13" s="56"/>
      <c r="O13" s="56"/>
      <c r="P13" s="56"/>
      <c r="Q13" s="56"/>
      <c r="R13" s="56"/>
      <c r="S13" s="56"/>
      <c r="T13" s="56"/>
      <c r="U13" s="40"/>
      <c r="V13" s="40"/>
      <c r="W13" s="40"/>
      <c r="X13" s="40"/>
      <c r="Y13" s="40"/>
      <c r="Z13" s="263"/>
      <c r="AA13" s="40"/>
      <c r="AB13" s="40"/>
      <c r="AC13" s="40"/>
    </row>
    <row r="14" spans="1:29" s="57" customFormat="1" ht="27" x14ac:dyDescent="0.15">
      <c r="A14" s="217">
        <f t="shared" si="2"/>
        <v>4</v>
      </c>
      <c r="B14" s="302"/>
      <c r="C14" s="67" t="s">
        <v>94</v>
      </c>
      <c r="D14" s="68"/>
      <c r="E14" s="69" t="s">
        <v>630</v>
      </c>
      <c r="F14" s="70" t="s">
        <v>677</v>
      </c>
      <c r="G14" s="5"/>
      <c r="H14" s="173" t="str">
        <f t="shared" si="3"/>
        <v>未記入</v>
      </c>
      <c r="I14" s="173" t="str">
        <f t="shared" ref="I14:I23" si="4">IF(ISNUMBER(G14),"","入力異常")</f>
        <v>入力異常</v>
      </c>
      <c r="J14" s="56">
        <f t="shared" si="0"/>
        <v>1</v>
      </c>
      <c r="K14" s="56">
        <f t="shared" si="1"/>
        <v>1</v>
      </c>
      <c r="L14" s="56"/>
      <c r="M14" s="56"/>
      <c r="N14" s="56"/>
      <c r="O14" s="56"/>
      <c r="P14" s="56"/>
      <c r="Q14" s="56"/>
      <c r="R14" s="56"/>
      <c r="S14" s="56"/>
      <c r="T14" s="56"/>
      <c r="U14" s="40"/>
      <c r="V14" s="40"/>
      <c r="W14" s="40"/>
      <c r="X14" s="40"/>
      <c r="Y14" s="40"/>
      <c r="Z14" s="263"/>
      <c r="AA14" s="40"/>
      <c r="AB14" s="40"/>
      <c r="AC14" s="40"/>
    </row>
    <row r="15" spans="1:29" s="57" customFormat="1" ht="27.75" thickBot="1" x14ac:dyDescent="0.2">
      <c r="A15" s="217">
        <f t="shared" si="2"/>
        <v>5</v>
      </c>
      <c r="B15" s="303"/>
      <c r="C15" s="71" t="s">
        <v>16</v>
      </c>
      <c r="D15" s="72"/>
      <c r="E15" s="73" t="s">
        <v>631</v>
      </c>
      <c r="F15" s="74" t="s">
        <v>677</v>
      </c>
      <c r="G15" s="6"/>
      <c r="H15" s="173" t="str">
        <f t="shared" si="3"/>
        <v>未記入</v>
      </c>
      <c r="I15" s="173" t="str">
        <f t="shared" si="4"/>
        <v>入力異常</v>
      </c>
      <c r="J15" s="56">
        <f t="shared" si="0"/>
        <v>1</v>
      </c>
      <c r="K15" s="56">
        <f t="shared" si="1"/>
        <v>1</v>
      </c>
      <c r="L15" s="56"/>
      <c r="M15" s="56"/>
      <c r="N15" s="56"/>
      <c r="O15" s="56"/>
      <c r="P15" s="56"/>
      <c r="Q15" s="56"/>
      <c r="R15" s="56"/>
      <c r="S15" s="56"/>
      <c r="T15" s="56"/>
      <c r="U15" s="40"/>
      <c r="V15" s="40"/>
      <c r="W15" s="40"/>
      <c r="X15" s="40"/>
      <c r="Y15" s="40"/>
      <c r="Z15" s="263"/>
      <c r="AA15" s="40"/>
      <c r="AB15" s="40"/>
      <c r="AC15" s="40"/>
    </row>
    <row r="16" spans="1:29" s="57" customFormat="1" ht="20.100000000000001" customHeight="1" x14ac:dyDescent="0.15">
      <c r="A16" s="217">
        <f t="shared" si="2"/>
        <v>6</v>
      </c>
      <c r="B16" s="298" t="s">
        <v>731</v>
      </c>
      <c r="C16" s="63" t="s">
        <v>17</v>
      </c>
      <c r="D16" s="75"/>
      <c r="E16" s="65" t="s">
        <v>662</v>
      </c>
      <c r="F16" s="66" t="s">
        <v>657</v>
      </c>
      <c r="G16" s="22"/>
      <c r="H16" s="173" t="str">
        <f t="shared" si="3"/>
        <v>未記入</v>
      </c>
      <c r="I16" s="173" t="str">
        <f t="shared" si="4"/>
        <v>入力異常</v>
      </c>
      <c r="J16" s="56">
        <f t="shared" si="0"/>
        <v>1</v>
      </c>
      <c r="K16" s="56">
        <f t="shared" si="1"/>
        <v>1</v>
      </c>
      <c r="L16" s="56"/>
      <c r="M16" s="56"/>
      <c r="N16" s="56"/>
      <c r="O16" s="56"/>
      <c r="P16" s="56"/>
      <c r="Q16" s="56"/>
      <c r="R16" s="56"/>
      <c r="S16" s="56"/>
      <c r="T16" s="56"/>
      <c r="U16" s="40"/>
      <c r="V16" s="40"/>
      <c r="W16" s="40"/>
      <c r="X16" s="40"/>
      <c r="Y16" s="40"/>
      <c r="Z16" s="263"/>
      <c r="AA16" s="40"/>
      <c r="AB16" s="40"/>
      <c r="AC16" s="40"/>
    </row>
    <row r="17" spans="1:29" s="57" customFormat="1" ht="20.100000000000001" customHeight="1" x14ac:dyDescent="0.15">
      <c r="A17" s="217">
        <f t="shared" si="2"/>
        <v>7</v>
      </c>
      <c r="B17" s="299"/>
      <c r="C17" s="67" t="s">
        <v>634</v>
      </c>
      <c r="D17" s="76"/>
      <c r="E17" s="69" t="s">
        <v>732</v>
      </c>
      <c r="F17" s="70" t="s">
        <v>657</v>
      </c>
      <c r="G17" s="23"/>
      <c r="H17" s="173" t="str">
        <f t="shared" si="3"/>
        <v>未記入</v>
      </c>
      <c r="I17" s="173" t="str">
        <f t="shared" si="4"/>
        <v>入力異常</v>
      </c>
      <c r="J17" s="56">
        <f t="shared" si="0"/>
        <v>1</v>
      </c>
      <c r="K17" s="56">
        <f t="shared" si="1"/>
        <v>1</v>
      </c>
      <c r="L17" s="56"/>
      <c r="M17" s="56"/>
      <c r="N17" s="56"/>
      <c r="O17" s="56"/>
      <c r="P17" s="56"/>
      <c r="Q17" s="56"/>
      <c r="R17" s="56"/>
      <c r="S17" s="56"/>
      <c r="T17" s="56"/>
      <c r="U17" s="40"/>
      <c r="V17" s="40"/>
      <c r="W17" s="40"/>
      <c r="X17" s="40"/>
      <c r="Y17" s="40"/>
      <c r="Z17" s="263"/>
      <c r="AA17" s="40"/>
      <c r="AB17" s="40"/>
      <c r="AC17" s="40"/>
    </row>
    <row r="18" spans="1:29" s="57" customFormat="1" ht="20.100000000000001" customHeight="1" thickBot="1" x14ac:dyDescent="0.2">
      <c r="A18" s="217">
        <f t="shared" si="2"/>
        <v>8</v>
      </c>
      <c r="B18" s="300"/>
      <c r="C18" s="71" t="s">
        <v>635</v>
      </c>
      <c r="D18" s="77"/>
      <c r="E18" s="73" t="s">
        <v>733</v>
      </c>
      <c r="F18" s="74" t="s">
        <v>657</v>
      </c>
      <c r="G18" s="24"/>
      <c r="H18" s="173" t="str">
        <f t="shared" si="3"/>
        <v>未記入</v>
      </c>
      <c r="I18" s="173" t="str">
        <f t="shared" si="4"/>
        <v>入力異常</v>
      </c>
      <c r="J18" s="56">
        <f t="shared" si="0"/>
        <v>1</v>
      </c>
      <c r="K18" s="56">
        <f t="shared" si="1"/>
        <v>1</v>
      </c>
      <c r="L18" s="56"/>
      <c r="M18" s="56"/>
      <c r="N18" s="56"/>
      <c r="O18" s="56"/>
      <c r="P18" s="56"/>
      <c r="Q18" s="56"/>
      <c r="R18" s="56"/>
      <c r="S18" s="56"/>
      <c r="T18" s="56"/>
      <c r="U18" s="40"/>
      <c r="V18" s="40"/>
      <c r="W18" s="40"/>
      <c r="X18" s="40"/>
      <c r="Y18" s="40"/>
      <c r="Z18" s="263"/>
      <c r="AA18" s="40"/>
      <c r="AB18" s="40"/>
      <c r="AC18" s="40"/>
    </row>
    <row r="19" spans="1:29" s="57" customFormat="1" ht="20.100000000000001" customHeight="1" x14ac:dyDescent="0.15">
      <c r="A19" s="217">
        <f t="shared" si="2"/>
        <v>9</v>
      </c>
      <c r="B19" s="298" t="s">
        <v>632</v>
      </c>
      <c r="C19" s="63" t="s">
        <v>17</v>
      </c>
      <c r="D19" s="75"/>
      <c r="E19" s="65" t="s">
        <v>659</v>
      </c>
      <c r="F19" s="66" t="s">
        <v>657</v>
      </c>
      <c r="G19" s="22"/>
      <c r="H19" s="173" t="str">
        <f t="shared" ref="H19:H21" si="5">IF(G19="","未記入","")</f>
        <v>未記入</v>
      </c>
      <c r="I19" s="173" t="str">
        <f t="shared" si="4"/>
        <v>入力異常</v>
      </c>
      <c r="J19" s="56">
        <f t="shared" ref="J19:J21" si="6">IF(H19&lt;&gt;"",1,"")</f>
        <v>1</v>
      </c>
      <c r="K19" s="56">
        <f t="shared" si="1"/>
        <v>1</v>
      </c>
      <c r="L19" s="56"/>
      <c r="M19" s="56"/>
      <c r="N19" s="56"/>
      <c r="O19" s="56"/>
      <c r="P19" s="56"/>
      <c r="Q19" s="56"/>
      <c r="R19" s="56"/>
      <c r="S19" s="56"/>
      <c r="T19" s="56"/>
      <c r="U19" s="40"/>
      <c r="V19" s="40"/>
      <c r="W19" s="40"/>
      <c r="X19" s="40"/>
      <c r="Y19" s="40"/>
      <c r="Z19" s="263"/>
      <c r="AA19" s="40"/>
      <c r="AB19" s="40"/>
      <c r="AC19" s="40"/>
    </row>
    <row r="20" spans="1:29" s="57" customFormat="1" ht="20.100000000000001" customHeight="1" x14ac:dyDescent="0.15">
      <c r="A20" s="217">
        <f t="shared" si="2"/>
        <v>10</v>
      </c>
      <c r="B20" s="299"/>
      <c r="C20" s="67" t="s">
        <v>634</v>
      </c>
      <c r="D20" s="76"/>
      <c r="E20" s="69" t="s">
        <v>660</v>
      </c>
      <c r="F20" s="70" t="s">
        <v>657</v>
      </c>
      <c r="G20" s="23"/>
      <c r="H20" s="173" t="str">
        <f t="shared" si="5"/>
        <v>未記入</v>
      </c>
      <c r="I20" s="173" t="str">
        <f t="shared" si="4"/>
        <v>入力異常</v>
      </c>
      <c r="J20" s="56">
        <f t="shared" si="6"/>
        <v>1</v>
      </c>
      <c r="K20" s="56">
        <f t="shared" si="1"/>
        <v>1</v>
      </c>
      <c r="L20" s="56"/>
      <c r="M20" s="56"/>
      <c r="N20" s="56"/>
      <c r="O20" s="56"/>
      <c r="P20" s="56"/>
      <c r="Q20" s="56"/>
      <c r="R20" s="56"/>
      <c r="S20" s="56"/>
      <c r="T20" s="56"/>
      <c r="U20" s="40"/>
      <c r="V20" s="40"/>
      <c r="W20" s="40"/>
      <c r="X20" s="40"/>
      <c r="Y20" s="40"/>
      <c r="Z20" s="263"/>
      <c r="AA20" s="40"/>
      <c r="AB20" s="40"/>
      <c r="AC20" s="40"/>
    </row>
    <row r="21" spans="1:29" s="57" customFormat="1" ht="20.100000000000001" customHeight="1" thickBot="1" x14ac:dyDescent="0.2">
      <c r="A21" s="217">
        <f t="shared" si="2"/>
        <v>11</v>
      </c>
      <c r="B21" s="300"/>
      <c r="C21" s="71" t="s">
        <v>635</v>
      </c>
      <c r="D21" s="77"/>
      <c r="E21" s="73" t="s">
        <v>661</v>
      </c>
      <c r="F21" s="74" t="s">
        <v>657</v>
      </c>
      <c r="G21" s="24"/>
      <c r="H21" s="173" t="str">
        <f t="shared" si="5"/>
        <v>未記入</v>
      </c>
      <c r="I21" s="173" t="str">
        <f t="shared" si="4"/>
        <v>入力異常</v>
      </c>
      <c r="J21" s="56">
        <f t="shared" si="6"/>
        <v>1</v>
      </c>
      <c r="K21" s="56">
        <f t="shared" si="1"/>
        <v>1</v>
      </c>
      <c r="L21" s="56"/>
      <c r="M21" s="56"/>
      <c r="N21" s="56"/>
      <c r="O21" s="56"/>
      <c r="P21" s="56"/>
      <c r="Q21" s="56"/>
      <c r="R21" s="56"/>
      <c r="S21" s="56"/>
      <c r="T21" s="56"/>
      <c r="U21" s="40"/>
      <c r="V21" s="40"/>
      <c r="W21" s="40"/>
      <c r="X21" s="40"/>
      <c r="Y21" s="40"/>
      <c r="Z21" s="263"/>
      <c r="AA21" s="40"/>
      <c r="AB21" s="40"/>
      <c r="AC21" s="40"/>
    </row>
    <row r="22" spans="1:29" s="57" customFormat="1" ht="20.100000000000001" customHeight="1" x14ac:dyDescent="0.15">
      <c r="A22" s="217">
        <f t="shared" si="2"/>
        <v>12</v>
      </c>
      <c r="B22" s="242" t="s">
        <v>18</v>
      </c>
      <c r="C22" s="243"/>
      <c r="D22" s="78"/>
      <c r="E22" s="59" t="s">
        <v>663</v>
      </c>
      <c r="F22" s="79" t="s">
        <v>657</v>
      </c>
      <c r="G22" s="7"/>
      <c r="H22" s="173" t="str">
        <f t="shared" si="3"/>
        <v>未記入</v>
      </c>
      <c r="I22" s="173" t="str">
        <f t="shared" si="4"/>
        <v>入力異常</v>
      </c>
      <c r="J22" s="56">
        <f t="shared" si="0"/>
        <v>1</v>
      </c>
      <c r="K22" s="56">
        <f t="shared" si="1"/>
        <v>1</v>
      </c>
      <c r="L22" s="56"/>
      <c r="M22" s="56"/>
      <c r="N22" s="56"/>
      <c r="O22" s="56"/>
      <c r="P22" s="56"/>
      <c r="Q22" s="56"/>
      <c r="R22" s="56"/>
      <c r="S22" s="56"/>
      <c r="T22" s="56"/>
      <c r="U22" s="40"/>
      <c r="V22" s="40"/>
      <c r="W22" s="40"/>
      <c r="X22" s="40"/>
      <c r="Y22" s="40"/>
      <c r="Z22" s="263"/>
      <c r="AA22" s="40"/>
      <c r="AB22" s="40"/>
      <c r="AC22" s="40"/>
    </row>
    <row r="23" spans="1:29" s="57" customFormat="1" ht="20.100000000000001" customHeight="1" thickBot="1" x14ac:dyDescent="0.2">
      <c r="A23" s="217">
        <f t="shared" si="2"/>
        <v>13</v>
      </c>
      <c r="B23" s="80" t="s">
        <v>19</v>
      </c>
      <c r="C23" s="81"/>
      <c r="D23" s="82"/>
      <c r="E23" s="61" t="s">
        <v>664</v>
      </c>
      <c r="F23" s="62" t="s">
        <v>657</v>
      </c>
      <c r="G23" s="3"/>
      <c r="H23" s="173" t="str">
        <f t="shared" si="3"/>
        <v>未記入</v>
      </c>
      <c r="I23" s="173" t="str">
        <f t="shared" si="4"/>
        <v>入力異常</v>
      </c>
      <c r="J23" s="56">
        <f t="shared" si="0"/>
        <v>1</v>
      </c>
      <c r="K23" s="56">
        <f t="shared" si="1"/>
        <v>1</v>
      </c>
      <c r="L23" s="56"/>
      <c r="M23" s="56"/>
      <c r="N23" s="56"/>
      <c r="O23" s="56"/>
      <c r="P23" s="56"/>
      <c r="Q23" s="56"/>
      <c r="R23" s="56"/>
      <c r="S23" s="56"/>
      <c r="T23" s="56"/>
      <c r="U23" s="40"/>
      <c r="V23" s="40"/>
      <c r="W23" s="40"/>
      <c r="X23" s="40"/>
      <c r="Y23" s="40"/>
      <c r="Z23" s="263"/>
      <c r="AA23" s="40"/>
      <c r="AB23" s="40"/>
      <c r="AC23" s="40"/>
    </row>
    <row r="24" spans="1:29" s="57" customFormat="1" ht="32.1" customHeight="1" thickBot="1" x14ac:dyDescent="0.2">
      <c r="A24" s="217">
        <f t="shared" si="2"/>
        <v>14</v>
      </c>
      <c r="B24" s="248" t="s">
        <v>814</v>
      </c>
      <c r="C24" s="244"/>
      <c r="D24" s="245"/>
      <c r="E24" s="246" t="s">
        <v>741</v>
      </c>
      <c r="F24" s="247"/>
      <c r="G24" s="273"/>
      <c r="H24" s="173" t="str">
        <f t="shared" si="3"/>
        <v>未記入</v>
      </c>
      <c r="I24" s="173"/>
      <c r="J24" s="56">
        <f t="shared" si="0"/>
        <v>1</v>
      </c>
      <c r="K24" s="56" t="str">
        <f t="shared" si="1"/>
        <v/>
      </c>
      <c r="L24" s="56"/>
      <c r="M24" s="56"/>
      <c r="N24" s="56"/>
      <c r="O24" s="56"/>
      <c r="P24" s="56"/>
      <c r="Q24" s="56"/>
      <c r="R24" s="56"/>
      <c r="S24" s="56"/>
      <c r="T24" s="56"/>
      <c r="U24" s="40"/>
      <c r="V24" s="40"/>
      <c r="W24" s="40"/>
      <c r="X24" s="40"/>
      <c r="Y24" s="40"/>
      <c r="Z24" s="263"/>
      <c r="AA24" s="40"/>
      <c r="AB24" s="40"/>
      <c r="AC24" s="40"/>
    </row>
    <row r="25" spans="1:29" s="57" customFormat="1" ht="20.100000000000001" customHeight="1" x14ac:dyDescent="0.15">
      <c r="A25" s="217">
        <f t="shared" si="2"/>
        <v>15</v>
      </c>
      <c r="B25" s="83" t="s">
        <v>99</v>
      </c>
      <c r="C25" s="84"/>
      <c r="D25" s="85" t="s">
        <v>87</v>
      </c>
      <c r="E25" s="65" t="s">
        <v>636</v>
      </c>
      <c r="F25" s="66" t="s">
        <v>665</v>
      </c>
      <c r="G25" s="10"/>
      <c r="H25" s="173" t="str">
        <f t="shared" si="3"/>
        <v>未記入</v>
      </c>
      <c r="I25" s="173" t="str">
        <f>IF(IFERROR(VLOOKUP(G25,業種,1,FALSE),0)&lt;&gt;0,"","入力異常")</f>
        <v>入力異常</v>
      </c>
      <c r="J25" s="56">
        <f t="shared" si="0"/>
        <v>1</v>
      </c>
      <c r="K25" s="56">
        <f t="shared" si="1"/>
        <v>1</v>
      </c>
      <c r="L25" s="56"/>
      <c r="M25" s="56"/>
      <c r="N25" s="56"/>
      <c r="O25" s="56"/>
      <c r="P25" s="56"/>
      <c r="Q25" s="56"/>
      <c r="R25" s="56"/>
      <c r="S25" s="56"/>
      <c r="T25" s="56"/>
      <c r="U25" s="40"/>
      <c r="V25" s="40"/>
      <c r="W25" s="40"/>
      <c r="X25" s="40"/>
      <c r="Y25" s="40"/>
      <c r="Z25" s="263"/>
      <c r="AA25" s="40"/>
      <c r="AB25" s="40"/>
      <c r="AC25" s="40"/>
    </row>
    <row r="26" spans="1:29" s="57" customFormat="1" ht="20.100000000000001" customHeight="1" x14ac:dyDescent="0.15">
      <c r="A26" s="217">
        <f t="shared" si="2"/>
        <v>16</v>
      </c>
      <c r="B26" s="86" t="s">
        <v>100</v>
      </c>
      <c r="C26" s="87"/>
      <c r="D26" s="88"/>
      <c r="E26" s="69" t="s">
        <v>636</v>
      </c>
      <c r="F26" s="70" t="s">
        <v>665</v>
      </c>
      <c r="G26" s="11"/>
      <c r="H26" s="173" t="str">
        <f t="shared" si="3"/>
        <v>未記入</v>
      </c>
      <c r="I26" s="173" t="str">
        <f>IF(COUNTIF(※編集不可※!F1:AC19,推薦用紙!G26)=0,"入力異常","")</f>
        <v>入力異常</v>
      </c>
      <c r="J26" s="56">
        <f t="shared" si="0"/>
        <v>1</v>
      </c>
      <c r="K26" s="56">
        <f t="shared" si="1"/>
        <v>1</v>
      </c>
      <c r="L26" s="56"/>
      <c r="M26" s="56"/>
      <c r="N26" s="56"/>
      <c r="O26" s="56"/>
      <c r="P26" s="56"/>
      <c r="Q26" s="56"/>
      <c r="R26" s="56"/>
      <c r="S26" s="56"/>
      <c r="T26" s="56"/>
      <c r="U26" s="40"/>
      <c r="V26" s="40"/>
      <c r="W26" s="40"/>
      <c r="X26" s="40"/>
      <c r="Y26" s="40"/>
      <c r="Z26" s="263"/>
      <c r="AA26" s="40"/>
      <c r="AB26" s="40"/>
      <c r="AC26" s="40"/>
    </row>
    <row r="27" spans="1:29" s="57" customFormat="1" ht="20.100000000000001" customHeight="1" thickBot="1" x14ac:dyDescent="0.2">
      <c r="A27" s="217">
        <f t="shared" si="2"/>
        <v>17</v>
      </c>
      <c r="B27" s="89" t="s">
        <v>101</v>
      </c>
      <c r="C27" s="90"/>
      <c r="D27" s="91"/>
      <c r="E27" s="73" t="s">
        <v>636</v>
      </c>
      <c r="F27" s="74" t="s">
        <v>665</v>
      </c>
      <c r="G27" s="12"/>
      <c r="H27" s="173" t="str">
        <f t="shared" si="3"/>
        <v>未記入</v>
      </c>
      <c r="I27" s="173" t="str">
        <f>IF(COUNTIF(※編集不可※!F22:N118,推薦用紙!G27)=0,"入力異常","")</f>
        <v>入力異常</v>
      </c>
      <c r="J27" s="56">
        <f t="shared" si="0"/>
        <v>1</v>
      </c>
      <c r="K27" s="56">
        <f t="shared" si="1"/>
        <v>1</v>
      </c>
      <c r="L27" s="56"/>
      <c r="M27" s="56"/>
      <c r="N27" s="56"/>
      <c r="O27" s="56"/>
      <c r="P27" s="56"/>
      <c r="Q27" s="56"/>
      <c r="R27" s="56"/>
      <c r="S27" s="56"/>
      <c r="T27" s="56"/>
      <c r="U27" s="40"/>
      <c r="V27" s="40"/>
      <c r="W27" s="40"/>
      <c r="X27" s="40"/>
      <c r="Y27" s="40"/>
      <c r="Z27" s="263"/>
      <c r="AA27" s="40"/>
      <c r="AB27" s="40"/>
      <c r="AC27" s="40"/>
    </row>
    <row r="28" spans="1:29" s="57" customFormat="1" ht="27" x14ac:dyDescent="0.15">
      <c r="A28" s="217">
        <f t="shared" si="2"/>
        <v>18</v>
      </c>
      <c r="B28" s="258" t="s">
        <v>1</v>
      </c>
      <c r="C28" s="58"/>
      <c r="D28" s="92"/>
      <c r="E28" s="59" t="s">
        <v>30</v>
      </c>
      <c r="F28" s="60"/>
      <c r="G28" s="9"/>
      <c r="H28" s="173" t="str">
        <f t="shared" si="3"/>
        <v>未記入</v>
      </c>
      <c r="I28" s="173"/>
      <c r="J28" s="56">
        <f t="shared" si="0"/>
        <v>1</v>
      </c>
      <c r="K28" s="56" t="str">
        <f t="shared" si="1"/>
        <v/>
      </c>
      <c r="L28" s="56"/>
      <c r="M28" s="56"/>
      <c r="N28" s="56"/>
      <c r="O28" s="56"/>
      <c r="P28" s="56"/>
      <c r="Q28" s="56"/>
      <c r="R28" s="56"/>
      <c r="S28" s="56"/>
      <c r="T28" s="56"/>
      <c r="U28" s="40"/>
      <c r="V28" s="40"/>
      <c r="W28" s="40"/>
      <c r="X28" s="40"/>
      <c r="Y28" s="40"/>
      <c r="Z28" s="263"/>
      <c r="AA28" s="40"/>
      <c r="AB28" s="40"/>
      <c r="AC28" s="40"/>
    </row>
    <row r="29" spans="1:29" s="57" customFormat="1" ht="20.100000000000001" customHeight="1" x14ac:dyDescent="0.15">
      <c r="A29" s="217">
        <f t="shared" si="2"/>
        <v>19</v>
      </c>
      <c r="B29" s="258" t="s">
        <v>639</v>
      </c>
      <c r="C29" s="58"/>
      <c r="D29" s="92"/>
      <c r="E29" s="59" t="s">
        <v>640</v>
      </c>
      <c r="F29" s="79" t="s">
        <v>665</v>
      </c>
      <c r="G29" s="9"/>
      <c r="H29" s="173" t="str">
        <f t="shared" si="3"/>
        <v>未記入</v>
      </c>
      <c r="I29" s="173" t="str">
        <f>IF(OR(G29="東証一部に上場している",G29="東証一部に非上場"),"","入力異常")</f>
        <v>入力異常</v>
      </c>
      <c r="J29" s="56">
        <f t="shared" si="0"/>
        <v>1</v>
      </c>
      <c r="K29" s="56">
        <f t="shared" si="1"/>
        <v>1</v>
      </c>
      <c r="L29" s="56"/>
      <c r="M29" s="56"/>
      <c r="N29" s="56"/>
      <c r="O29" s="56"/>
      <c r="P29" s="56"/>
      <c r="Q29" s="56"/>
      <c r="R29" s="56"/>
      <c r="S29" s="56"/>
      <c r="T29" s="56"/>
      <c r="U29" s="40"/>
      <c r="V29" s="40"/>
      <c r="W29" s="40"/>
      <c r="X29" s="40"/>
      <c r="Y29" s="40"/>
      <c r="Z29" s="263"/>
      <c r="AA29" s="40"/>
      <c r="AB29" s="40"/>
      <c r="AC29" s="40"/>
    </row>
    <row r="30" spans="1:29" s="57" customFormat="1" ht="54.75" thickBot="1" x14ac:dyDescent="0.2">
      <c r="A30" s="217">
        <f t="shared" si="2"/>
        <v>20</v>
      </c>
      <c r="B30" s="93" t="s">
        <v>641</v>
      </c>
      <c r="C30" s="94"/>
      <c r="D30" s="95"/>
      <c r="E30" s="96" t="s">
        <v>642</v>
      </c>
      <c r="F30" s="97" t="s">
        <v>665</v>
      </c>
      <c r="G30" s="13"/>
      <c r="H30" s="173" t="str">
        <f t="shared" si="3"/>
        <v>未記入</v>
      </c>
      <c r="I30" s="173" t="str">
        <f>IF(OR(G30="公正妥当な会計基準に従い作成",G30="基準に従って作成していない"),"","入力異常")</f>
        <v>入力異常</v>
      </c>
      <c r="J30" s="56">
        <f t="shared" si="0"/>
        <v>1</v>
      </c>
      <c r="K30" s="56">
        <f t="shared" si="1"/>
        <v>1</v>
      </c>
      <c r="L30" s="56"/>
      <c r="M30" s="56"/>
      <c r="N30" s="56"/>
      <c r="O30" s="56"/>
      <c r="P30" s="56"/>
      <c r="Q30" s="56"/>
      <c r="R30" s="56"/>
      <c r="S30" s="56"/>
      <c r="T30" s="56"/>
      <c r="U30" s="40"/>
      <c r="V30" s="40"/>
      <c r="W30" s="40"/>
      <c r="X30" s="40"/>
      <c r="Y30" s="40"/>
      <c r="Z30" s="263"/>
      <c r="AA30" s="40"/>
      <c r="AB30" s="40"/>
      <c r="AC30" s="40"/>
    </row>
    <row r="31" spans="1:29" s="57" customFormat="1" ht="33.6" customHeight="1" thickBot="1" x14ac:dyDescent="0.2">
      <c r="A31" s="217">
        <f t="shared" si="2"/>
        <v>21</v>
      </c>
      <c r="B31" s="249" t="s">
        <v>802</v>
      </c>
      <c r="C31" s="250"/>
      <c r="D31" s="251"/>
      <c r="E31" s="246" t="s">
        <v>803</v>
      </c>
      <c r="F31" s="247" t="s">
        <v>665</v>
      </c>
      <c r="G31" s="252"/>
      <c r="H31" s="173" t="str">
        <f t="shared" ref="H31" si="7">IF(G31="","未記入","")</f>
        <v>未記入</v>
      </c>
      <c r="I31" s="173" t="str">
        <f>IF(OR(G31="被推薦者が誓約書に反していないことを確認している",G31="確認していない"),"","入力異常")</f>
        <v>入力異常</v>
      </c>
      <c r="J31" s="56">
        <f t="shared" ref="J31" si="8">IF(H31&lt;&gt;"",1,"")</f>
        <v>1</v>
      </c>
      <c r="K31" s="56">
        <f t="shared" si="1"/>
        <v>1</v>
      </c>
      <c r="L31" s="56"/>
      <c r="M31" s="56"/>
      <c r="N31" s="56"/>
      <c r="O31" s="56"/>
      <c r="P31" s="56"/>
      <c r="Q31" s="56"/>
      <c r="R31" s="56"/>
      <c r="S31" s="56"/>
      <c r="T31" s="56"/>
      <c r="U31" s="40"/>
      <c r="V31" s="40"/>
      <c r="W31" s="40"/>
      <c r="X31" s="40"/>
      <c r="Y31" s="40"/>
      <c r="Z31" s="263"/>
      <c r="AA31" s="40"/>
      <c r="AB31" s="40"/>
      <c r="AC31" s="40"/>
    </row>
    <row r="32" spans="1:29" s="57" customFormat="1" ht="26.1" customHeight="1" x14ac:dyDescent="0.15">
      <c r="A32" s="217">
        <f t="shared" si="2"/>
        <v>22</v>
      </c>
      <c r="B32" s="307" t="s">
        <v>648</v>
      </c>
      <c r="C32" s="227" t="s">
        <v>649</v>
      </c>
      <c r="D32" s="64"/>
      <c r="E32" s="65" t="s">
        <v>653</v>
      </c>
      <c r="F32" s="66" t="s">
        <v>665</v>
      </c>
      <c r="G32" s="10"/>
      <c r="H32" s="173" t="str">
        <f t="shared" si="3"/>
        <v>未記入</v>
      </c>
      <c r="I32" s="173" t="str">
        <f>IF(OR(G32="親会社あり",G32="親会社なし"),"","入力異常")</f>
        <v>入力異常</v>
      </c>
      <c r="J32" s="56">
        <f t="shared" si="0"/>
        <v>1</v>
      </c>
      <c r="K32" s="56">
        <f t="shared" si="1"/>
        <v>1</v>
      </c>
      <c r="L32" s="56"/>
      <c r="M32" s="56"/>
      <c r="N32" s="56"/>
      <c r="O32" s="56"/>
      <c r="P32" s="56"/>
      <c r="Q32" s="56"/>
      <c r="R32" s="56"/>
      <c r="S32" s="56"/>
      <c r="T32" s="56"/>
      <c r="U32" s="40"/>
      <c r="V32" s="40"/>
      <c r="W32" s="40"/>
      <c r="X32" s="40"/>
      <c r="Y32" s="40"/>
      <c r="Z32" s="263"/>
      <c r="AA32" s="40"/>
      <c r="AB32" s="40"/>
      <c r="AC32" s="40"/>
    </row>
    <row r="33" spans="1:29" s="57" customFormat="1" ht="26.1" customHeight="1" x14ac:dyDescent="0.15">
      <c r="A33" s="217">
        <f t="shared" si="2"/>
        <v>23</v>
      </c>
      <c r="B33" s="308"/>
      <c r="C33" s="228" t="s">
        <v>675</v>
      </c>
      <c r="D33" s="98"/>
      <c r="E33" s="99" t="s">
        <v>676</v>
      </c>
      <c r="F33" s="100"/>
      <c r="G33" s="21"/>
      <c r="H33" s="173" t="str">
        <f>IF(AND(G32="親会社あり",G33=""),"未記入","")</f>
        <v/>
      </c>
      <c r="I33" s="173"/>
      <c r="J33" s="56" t="str">
        <f t="shared" si="0"/>
        <v/>
      </c>
      <c r="K33" s="56" t="str">
        <f t="shared" si="1"/>
        <v/>
      </c>
      <c r="L33" s="56"/>
      <c r="M33" s="56"/>
      <c r="N33" s="56"/>
      <c r="O33" s="56"/>
      <c r="P33" s="56"/>
      <c r="Q33" s="56"/>
      <c r="R33" s="56"/>
      <c r="S33" s="56"/>
      <c r="T33" s="56"/>
      <c r="U33" s="40"/>
      <c r="V33" s="40"/>
      <c r="W33" s="40"/>
      <c r="X33" s="40"/>
      <c r="Y33" s="40"/>
      <c r="Z33" s="263"/>
      <c r="AA33" s="40"/>
      <c r="AB33" s="40"/>
      <c r="AC33" s="40"/>
    </row>
    <row r="34" spans="1:29" s="57" customFormat="1" ht="26.1" customHeight="1" x14ac:dyDescent="0.15">
      <c r="A34" s="217">
        <f t="shared" si="2"/>
        <v>24</v>
      </c>
      <c r="B34" s="308"/>
      <c r="C34" s="229" t="s">
        <v>650</v>
      </c>
      <c r="D34" s="68"/>
      <c r="E34" s="69" t="s">
        <v>654</v>
      </c>
      <c r="F34" s="70" t="s">
        <v>657</v>
      </c>
      <c r="G34" s="23"/>
      <c r="H34" s="173" t="str">
        <f>IF(AND(G32="親会社あり",G34=""),"未記入","")</f>
        <v/>
      </c>
      <c r="I34" s="173" t="str">
        <f>IF(OR(H34="",ISNUMBER(G34)),"","入力異常")</f>
        <v/>
      </c>
      <c r="J34" s="56" t="str">
        <f t="shared" si="0"/>
        <v/>
      </c>
      <c r="K34" s="56" t="str">
        <f t="shared" si="1"/>
        <v/>
      </c>
      <c r="L34" s="56"/>
      <c r="M34" s="56"/>
      <c r="N34" s="56"/>
      <c r="O34" s="56"/>
      <c r="P34" s="56"/>
      <c r="Q34" s="56"/>
      <c r="R34" s="56"/>
      <c r="S34" s="56"/>
      <c r="T34" s="56"/>
      <c r="U34" s="40"/>
      <c r="V34" s="40"/>
      <c r="W34" s="40"/>
      <c r="X34" s="40"/>
      <c r="Y34" s="40"/>
      <c r="Z34" s="263"/>
      <c r="AA34" s="40"/>
      <c r="AB34" s="40"/>
      <c r="AC34" s="40"/>
    </row>
    <row r="35" spans="1:29" s="57" customFormat="1" ht="26.1" customHeight="1" x14ac:dyDescent="0.15">
      <c r="A35" s="217">
        <f t="shared" si="2"/>
        <v>25</v>
      </c>
      <c r="B35" s="308"/>
      <c r="C35" s="229" t="s">
        <v>651</v>
      </c>
      <c r="D35" s="68"/>
      <c r="E35" s="69" t="s">
        <v>655</v>
      </c>
      <c r="F35" s="70" t="s">
        <v>657</v>
      </c>
      <c r="G35" s="23"/>
      <c r="H35" s="173" t="str">
        <f>IF(AND(G32="親会社あり",G35=""),"未記入","")</f>
        <v/>
      </c>
      <c r="I35" s="173" t="str">
        <f>IF(OR(H35="",ISNUMBER(G35)),"","入力異常")</f>
        <v/>
      </c>
      <c r="J35" s="56" t="str">
        <f t="shared" si="0"/>
        <v/>
      </c>
      <c r="K35" s="56" t="str">
        <f t="shared" si="1"/>
        <v/>
      </c>
      <c r="L35" s="56"/>
      <c r="M35" s="56"/>
      <c r="N35" s="56"/>
      <c r="O35" s="56"/>
      <c r="P35" s="56"/>
      <c r="Q35" s="56"/>
      <c r="R35" s="56"/>
      <c r="S35" s="56"/>
      <c r="T35" s="56"/>
      <c r="U35" s="40"/>
      <c r="V35" s="40"/>
      <c r="W35" s="40"/>
      <c r="X35" s="40"/>
      <c r="Y35" s="40"/>
      <c r="Z35" s="263"/>
      <c r="AA35" s="40"/>
      <c r="AB35" s="40"/>
      <c r="AC35" s="40"/>
    </row>
    <row r="36" spans="1:29" s="57" customFormat="1" ht="26.1" customHeight="1" thickBot="1" x14ac:dyDescent="0.2">
      <c r="A36" s="217">
        <f t="shared" si="2"/>
        <v>26</v>
      </c>
      <c r="B36" s="308"/>
      <c r="C36" s="234" t="s">
        <v>652</v>
      </c>
      <c r="D36" s="230"/>
      <c r="E36" s="231" t="s">
        <v>656</v>
      </c>
      <c r="F36" s="232" t="s">
        <v>665</v>
      </c>
      <c r="G36" s="233"/>
      <c r="H36" s="173" t="str">
        <f>IF(AND(G32="親会社あり",G36=""),"未記入","")</f>
        <v/>
      </c>
      <c r="I36" s="173" t="str">
        <f>IF(OR(G36="親会社が東証一部に上場している",G36="親会社は東証一部に非上場",H36=""),"","入力異常")</f>
        <v/>
      </c>
      <c r="J36" s="56" t="str">
        <f t="shared" si="0"/>
        <v/>
      </c>
      <c r="K36" s="56" t="str">
        <f t="shared" si="1"/>
        <v/>
      </c>
      <c r="L36" s="56"/>
      <c r="M36" s="56"/>
      <c r="N36" s="56"/>
      <c r="O36" s="56"/>
      <c r="P36" s="56"/>
      <c r="Q36" s="56"/>
      <c r="R36" s="56"/>
      <c r="S36" s="56"/>
      <c r="T36" s="56"/>
      <c r="U36" s="40"/>
      <c r="V36" s="40"/>
      <c r="W36" s="40"/>
      <c r="X36" s="40"/>
      <c r="Y36" s="40"/>
      <c r="Z36" s="263"/>
      <c r="AA36" s="40"/>
      <c r="AB36" s="40"/>
      <c r="AC36" s="40"/>
    </row>
    <row r="37" spans="1:29" s="57" customFormat="1" ht="32.450000000000003" customHeight="1" thickTop="1" thickBot="1" x14ac:dyDescent="0.2">
      <c r="A37" s="217">
        <f t="shared" si="2"/>
        <v>27</v>
      </c>
      <c r="B37" s="309"/>
      <c r="C37" s="235" t="s">
        <v>738</v>
      </c>
      <c r="D37" s="236"/>
      <c r="E37" s="237" t="s">
        <v>739</v>
      </c>
      <c r="F37" s="238" t="s">
        <v>737</v>
      </c>
      <c r="G37" s="239" t="str">
        <f>IF(OR(G34&gt;=1000,G35&gt;=100000,G36="親会社が東証一部に上場している"),"親会社が大企業のため、選定対象外となります","該当せず")</f>
        <v>該当せず</v>
      </c>
      <c r="H37" s="173"/>
      <c r="I37" s="173"/>
      <c r="J37" s="56"/>
      <c r="K37" s="56" t="str">
        <f t="shared" si="1"/>
        <v/>
      </c>
      <c r="L37" s="56"/>
      <c r="M37" s="56"/>
      <c r="N37" s="56"/>
      <c r="O37" s="56"/>
      <c r="P37" s="56"/>
      <c r="Q37" s="56"/>
      <c r="R37" s="56"/>
      <c r="S37" s="56"/>
      <c r="T37" s="56"/>
      <c r="U37" s="40"/>
      <c r="V37" s="40"/>
      <c r="W37" s="40"/>
      <c r="X37" s="40"/>
      <c r="Y37" s="40"/>
      <c r="Z37" s="263"/>
      <c r="AA37" s="40"/>
      <c r="AB37" s="40"/>
      <c r="AC37" s="40"/>
    </row>
    <row r="38" spans="1:29" s="57" customFormat="1" ht="20.100000000000001" customHeight="1" thickTop="1" x14ac:dyDescent="0.15">
      <c r="A38" s="217">
        <f t="shared" si="2"/>
        <v>28</v>
      </c>
      <c r="B38" s="258" t="s">
        <v>4</v>
      </c>
      <c r="C38" s="58"/>
      <c r="D38" s="92"/>
      <c r="E38" s="59" t="s">
        <v>36</v>
      </c>
      <c r="F38" s="60"/>
      <c r="G38" s="9"/>
      <c r="H38" s="173" t="str">
        <f t="shared" ref="H38:H48" si="9">IF(G38="","未記入","")</f>
        <v>未記入</v>
      </c>
      <c r="I38" s="173"/>
      <c r="J38" s="56">
        <f t="shared" si="0"/>
        <v>1</v>
      </c>
      <c r="K38" s="56" t="str">
        <f t="shared" si="1"/>
        <v/>
      </c>
      <c r="L38" s="56"/>
      <c r="M38" s="56"/>
      <c r="N38" s="56"/>
      <c r="O38" s="56"/>
      <c r="P38" s="56"/>
      <c r="Q38" s="56"/>
      <c r="R38" s="56"/>
      <c r="S38" s="56"/>
      <c r="T38" s="56"/>
      <c r="U38" s="40"/>
      <c r="V38" s="40"/>
      <c r="W38" s="40"/>
      <c r="X38" s="40"/>
      <c r="Y38" s="40"/>
      <c r="Z38" s="263"/>
      <c r="AA38" s="40"/>
      <c r="AB38" s="40"/>
      <c r="AC38" s="40"/>
    </row>
    <row r="39" spans="1:29" s="57" customFormat="1" ht="20.100000000000001" customHeight="1" x14ac:dyDescent="0.15">
      <c r="A39" s="217">
        <f t="shared" si="2"/>
        <v>29</v>
      </c>
      <c r="B39" s="259" t="s">
        <v>5</v>
      </c>
      <c r="C39" s="101"/>
      <c r="D39" s="102" t="s">
        <v>87</v>
      </c>
      <c r="E39" s="103"/>
      <c r="F39" s="104"/>
      <c r="G39" s="2"/>
      <c r="H39" s="173" t="str">
        <f t="shared" si="9"/>
        <v>未記入</v>
      </c>
      <c r="I39" s="173"/>
      <c r="J39" s="56">
        <f t="shared" si="0"/>
        <v>1</v>
      </c>
      <c r="K39" s="56" t="str">
        <f t="shared" si="1"/>
        <v/>
      </c>
      <c r="L39" s="56"/>
      <c r="M39" s="56"/>
      <c r="N39" s="56"/>
      <c r="O39" s="56"/>
      <c r="P39" s="56"/>
      <c r="Q39" s="56"/>
      <c r="R39" s="56"/>
      <c r="S39" s="56"/>
      <c r="T39" s="56"/>
      <c r="U39" s="40"/>
      <c r="V39" s="40"/>
      <c r="W39" s="40"/>
      <c r="X39" s="40"/>
      <c r="Y39" s="40"/>
      <c r="Z39" s="263"/>
      <c r="AA39" s="40"/>
      <c r="AB39" s="40"/>
      <c r="AC39" s="40"/>
    </row>
    <row r="40" spans="1:29" s="57" customFormat="1" ht="20.100000000000001" customHeight="1" x14ac:dyDescent="0.15">
      <c r="A40" s="217">
        <f t="shared" si="2"/>
        <v>30</v>
      </c>
      <c r="B40" s="259" t="s">
        <v>13</v>
      </c>
      <c r="C40" s="101"/>
      <c r="D40" s="105"/>
      <c r="E40" s="103" t="s">
        <v>31</v>
      </c>
      <c r="F40" s="104" t="s">
        <v>678</v>
      </c>
      <c r="G40" s="8"/>
      <c r="H40" s="173" t="str">
        <f t="shared" si="9"/>
        <v>未記入</v>
      </c>
      <c r="I40" s="173" t="str">
        <f>IF(AND(ISNUMBER(G40),LEN(G40)=13),"","入力異常")</f>
        <v>入力異常</v>
      </c>
      <c r="J40" s="56">
        <f t="shared" si="0"/>
        <v>1</v>
      </c>
      <c r="K40" s="56">
        <f t="shared" si="1"/>
        <v>1</v>
      </c>
      <c r="L40" s="56"/>
      <c r="M40" s="56"/>
      <c r="N40" s="56"/>
      <c r="O40" s="56"/>
      <c r="P40" s="56"/>
      <c r="Q40" s="56"/>
      <c r="R40" s="56"/>
      <c r="S40" s="56"/>
      <c r="T40" s="56"/>
      <c r="U40" s="40"/>
      <c r="V40" s="40"/>
      <c r="W40" s="40"/>
      <c r="X40" s="40"/>
      <c r="Y40" s="40"/>
      <c r="Z40" s="263"/>
      <c r="AA40" s="40"/>
      <c r="AB40" s="40"/>
      <c r="AC40" s="40"/>
    </row>
    <row r="41" spans="1:29" s="57" customFormat="1" ht="20.100000000000001" customHeight="1" x14ac:dyDescent="0.15">
      <c r="A41" s="217">
        <f t="shared" si="2"/>
        <v>31</v>
      </c>
      <c r="B41" s="259" t="s">
        <v>14</v>
      </c>
      <c r="C41" s="101"/>
      <c r="D41" s="105"/>
      <c r="E41" s="103" t="s">
        <v>91</v>
      </c>
      <c r="F41" s="106" t="s">
        <v>679</v>
      </c>
      <c r="G41" s="2"/>
      <c r="H41" s="173" t="str">
        <f t="shared" si="9"/>
        <v>未記入</v>
      </c>
      <c r="I41" s="173"/>
      <c r="J41" s="56">
        <f t="shared" si="0"/>
        <v>1</v>
      </c>
      <c r="K41" s="56" t="str">
        <f t="shared" si="1"/>
        <v/>
      </c>
      <c r="L41" s="56"/>
      <c r="M41" s="56"/>
      <c r="N41" s="56"/>
      <c r="O41" s="56"/>
      <c r="P41" s="56"/>
      <c r="Q41" s="56"/>
      <c r="R41" s="56"/>
      <c r="S41" s="56"/>
      <c r="T41" s="56"/>
      <c r="U41" s="40"/>
      <c r="V41" s="40"/>
      <c r="W41" s="40"/>
      <c r="X41" s="40"/>
      <c r="Y41" s="40"/>
      <c r="Z41" s="263"/>
      <c r="AA41" s="40"/>
      <c r="AB41" s="40"/>
      <c r="AC41" s="40"/>
    </row>
    <row r="42" spans="1:29" s="57" customFormat="1" ht="20.100000000000001" customHeight="1" x14ac:dyDescent="0.15">
      <c r="A42" s="217">
        <f t="shared" si="2"/>
        <v>32</v>
      </c>
      <c r="B42" s="304" t="s">
        <v>719</v>
      </c>
      <c r="C42" s="107" t="s">
        <v>2</v>
      </c>
      <c r="D42" s="102" t="s">
        <v>87</v>
      </c>
      <c r="E42" s="103" t="s">
        <v>666</v>
      </c>
      <c r="F42" s="106" t="s">
        <v>665</v>
      </c>
      <c r="G42" s="2"/>
      <c r="H42" s="173" t="str">
        <f t="shared" si="9"/>
        <v>未記入</v>
      </c>
      <c r="I42" s="173"/>
      <c r="J42" s="56">
        <f t="shared" si="0"/>
        <v>1</v>
      </c>
      <c r="K42" s="56" t="str">
        <f t="shared" si="1"/>
        <v/>
      </c>
      <c r="L42" s="56"/>
      <c r="M42" s="56"/>
      <c r="N42" s="56"/>
      <c r="O42" s="56"/>
      <c r="P42" s="56"/>
      <c r="Q42" s="56"/>
      <c r="R42" s="56"/>
      <c r="S42" s="56"/>
      <c r="T42" s="56"/>
      <c r="U42" s="40"/>
      <c r="V42" s="40"/>
      <c r="W42" s="40"/>
      <c r="X42" s="40"/>
      <c r="Y42" s="40"/>
      <c r="Z42" s="263"/>
      <c r="AA42" s="40"/>
      <c r="AB42" s="40"/>
      <c r="AC42" s="40"/>
    </row>
    <row r="43" spans="1:29" s="57" customFormat="1" ht="20.100000000000001" customHeight="1" x14ac:dyDescent="0.15">
      <c r="A43" s="217">
        <f t="shared" si="2"/>
        <v>33</v>
      </c>
      <c r="B43" s="305"/>
      <c r="C43" s="107" t="s">
        <v>3</v>
      </c>
      <c r="D43" s="102" t="s">
        <v>87</v>
      </c>
      <c r="E43" s="103" t="s">
        <v>667</v>
      </c>
      <c r="F43" s="104"/>
      <c r="G43" s="2"/>
      <c r="H43" s="173" t="str">
        <f t="shared" si="9"/>
        <v>未記入</v>
      </c>
      <c r="I43" s="173"/>
      <c r="J43" s="56">
        <f t="shared" si="0"/>
        <v>1</v>
      </c>
      <c r="K43" s="56" t="str">
        <f t="shared" si="1"/>
        <v/>
      </c>
      <c r="L43" s="56"/>
      <c r="M43" s="56"/>
      <c r="N43" s="56"/>
      <c r="O43" s="56"/>
      <c r="P43" s="56"/>
      <c r="Q43" s="56"/>
      <c r="R43" s="56"/>
      <c r="S43" s="56"/>
      <c r="T43" s="56"/>
      <c r="U43" s="40"/>
      <c r="V43" s="40"/>
      <c r="W43" s="40"/>
      <c r="X43" s="40"/>
      <c r="Y43" s="40"/>
      <c r="Z43" s="263"/>
      <c r="AA43" s="40"/>
      <c r="AB43" s="40"/>
      <c r="AC43" s="40"/>
    </row>
    <row r="44" spans="1:29" s="57" customFormat="1" ht="20.100000000000001" customHeight="1" x14ac:dyDescent="0.15">
      <c r="A44" s="217">
        <f t="shared" si="2"/>
        <v>34</v>
      </c>
      <c r="B44" s="306"/>
      <c r="C44" s="107" t="s">
        <v>720</v>
      </c>
      <c r="D44" s="102" t="s">
        <v>87</v>
      </c>
      <c r="E44" s="103" t="s">
        <v>718</v>
      </c>
      <c r="F44" s="104"/>
      <c r="G44" s="31"/>
      <c r="H44" s="173" t="str">
        <f t="shared" si="9"/>
        <v>未記入</v>
      </c>
      <c r="I44" s="173"/>
      <c r="J44" s="56">
        <f t="shared" si="0"/>
        <v>1</v>
      </c>
      <c r="K44" s="56" t="str">
        <f t="shared" si="1"/>
        <v/>
      </c>
      <c r="L44" s="56"/>
      <c r="M44" s="56"/>
      <c r="N44" s="56"/>
      <c r="O44" s="56"/>
      <c r="P44" s="56"/>
      <c r="Q44" s="56"/>
      <c r="R44" s="56"/>
      <c r="S44" s="56"/>
      <c r="T44" s="56"/>
      <c r="U44" s="40"/>
      <c r="V44" s="40"/>
      <c r="W44" s="40"/>
      <c r="X44" s="40"/>
      <c r="Y44" s="40"/>
      <c r="Z44" s="263"/>
      <c r="AA44" s="40"/>
      <c r="AB44" s="40"/>
      <c r="AC44" s="40"/>
    </row>
    <row r="45" spans="1:29" s="57" customFormat="1" ht="27" x14ac:dyDescent="0.15">
      <c r="A45" s="217">
        <f t="shared" si="2"/>
        <v>35</v>
      </c>
      <c r="B45" s="259" t="s">
        <v>7</v>
      </c>
      <c r="C45" s="101"/>
      <c r="D45" s="105"/>
      <c r="E45" s="103" t="s">
        <v>92</v>
      </c>
      <c r="F45" s="106" t="s">
        <v>679</v>
      </c>
      <c r="G45" s="2"/>
      <c r="H45" s="173" t="str">
        <f t="shared" si="9"/>
        <v>未記入</v>
      </c>
      <c r="I45" s="173"/>
      <c r="J45" s="56">
        <f t="shared" si="0"/>
        <v>1</v>
      </c>
      <c r="K45" s="56" t="str">
        <f t="shared" si="1"/>
        <v/>
      </c>
      <c r="L45" s="56"/>
      <c r="M45" s="56"/>
      <c r="N45" s="56"/>
      <c r="O45" s="56"/>
      <c r="P45" s="56"/>
      <c r="Q45" s="56"/>
      <c r="R45" s="56"/>
      <c r="S45" s="56"/>
      <c r="T45" s="56"/>
      <c r="U45" s="40"/>
      <c r="V45" s="40"/>
      <c r="W45" s="40"/>
      <c r="X45" s="40"/>
      <c r="Y45" s="40"/>
      <c r="Z45" s="263"/>
      <c r="AA45" s="40"/>
      <c r="AB45" s="40"/>
      <c r="AC45" s="40"/>
    </row>
    <row r="46" spans="1:29" s="57" customFormat="1" ht="20.100000000000001" customHeight="1" x14ac:dyDescent="0.15">
      <c r="A46" s="217">
        <f t="shared" si="2"/>
        <v>36</v>
      </c>
      <c r="B46" s="259" t="s">
        <v>637</v>
      </c>
      <c r="C46" s="101"/>
      <c r="D46" s="105"/>
      <c r="E46" s="103" t="s">
        <v>638</v>
      </c>
      <c r="F46" s="104"/>
      <c r="G46" s="2"/>
      <c r="H46" s="173" t="str">
        <f t="shared" si="9"/>
        <v>未記入</v>
      </c>
      <c r="I46" s="173"/>
      <c r="J46" s="56">
        <f t="shared" si="0"/>
        <v>1</v>
      </c>
      <c r="K46" s="56" t="str">
        <f t="shared" si="1"/>
        <v/>
      </c>
      <c r="L46" s="56"/>
      <c r="M46" s="56"/>
      <c r="N46" s="56"/>
      <c r="O46" s="56"/>
      <c r="P46" s="56"/>
      <c r="Q46" s="56"/>
      <c r="R46" s="56"/>
      <c r="S46" s="56"/>
      <c r="T46" s="56"/>
      <c r="U46" s="40"/>
      <c r="V46" s="40"/>
      <c r="W46" s="40"/>
      <c r="X46" s="40"/>
      <c r="Y46" s="40"/>
      <c r="Z46" s="263"/>
      <c r="AA46" s="40"/>
      <c r="AB46" s="40"/>
      <c r="AC46" s="40"/>
    </row>
    <row r="47" spans="1:29" s="57" customFormat="1" ht="20.100000000000001" customHeight="1" x14ac:dyDescent="0.15">
      <c r="A47" s="217">
        <f t="shared" si="2"/>
        <v>37</v>
      </c>
      <c r="B47" s="259" t="s">
        <v>21</v>
      </c>
      <c r="C47" s="101"/>
      <c r="D47" s="105"/>
      <c r="E47" s="103" t="s">
        <v>89</v>
      </c>
      <c r="F47" s="106" t="s">
        <v>680</v>
      </c>
      <c r="G47" s="32"/>
      <c r="H47" s="173" t="str">
        <f t="shared" si="9"/>
        <v>未記入</v>
      </c>
      <c r="I47" s="173"/>
      <c r="J47" s="56">
        <f t="shared" si="0"/>
        <v>1</v>
      </c>
      <c r="K47" s="56" t="str">
        <f t="shared" si="1"/>
        <v/>
      </c>
      <c r="L47" s="56"/>
      <c r="M47" s="56"/>
      <c r="N47" s="56"/>
      <c r="O47" s="56"/>
      <c r="P47" s="56"/>
      <c r="Q47" s="56"/>
      <c r="R47" s="56"/>
      <c r="S47" s="56"/>
      <c r="T47" s="56"/>
      <c r="U47" s="40"/>
      <c r="V47" s="40"/>
      <c r="W47" s="40"/>
      <c r="X47" s="40"/>
      <c r="Y47" s="40"/>
      <c r="Z47" s="263"/>
      <c r="AA47" s="40"/>
      <c r="AB47" s="40"/>
      <c r="AC47" s="40"/>
    </row>
    <row r="48" spans="1:29" s="57" customFormat="1" ht="20.100000000000001" customHeight="1" thickBot="1" x14ac:dyDescent="0.2">
      <c r="A48" s="217">
        <f t="shared" si="2"/>
        <v>38</v>
      </c>
      <c r="B48" s="108" t="s">
        <v>22</v>
      </c>
      <c r="C48" s="109"/>
      <c r="D48" s="110" t="s">
        <v>87</v>
      </c>
      <c r="E48" s="111" t="s">
        <v>32</v>
      </c>
      <c r="F48" s="112" t="s">
        <v>680</v>
      </c>
      <c r="G48" s="33"/>
      <c r="H48" s="173" t="str">
        <f t="shared" si="9"/>
        <v>未記入</v>
      </c>
      <c r="I48" s="173"/>
      <c r="J48" s="56">
        <f t="shared" si="0"/>
        <v>1</v>
      </c>
      <c r="K48" s="56" t="str">
        <f t="shared" si="1"/>
        <v/>
      </c>
      <c r="L48" s="56"/>
      <c r="M48" s="56"/>
      <c r="N48" s="56"/>
      <c r="O48" s="56"/>
      <c r="P48" s="56"/>
      <c r="Q48" s="56"/>
      <c r="R48" s="56"/>
      <c r="S48" s="56"/>
      <c r="T48" s="56"/>
      <c r="U48" s="40"/>
      <c r="V48" s="40"/>
      <c r="W48" s="40"/>
      <c r="X48" s="40"/>
      <c r="Y48" s="40"/>
      <c r="Z48" s="263"/>
      <c r="AA48" s="40"/>
      <c r="AB48" s="40"/>
      <c r="AC48" s="40"/>
    </row>
    <row r="49" spans="1:13" ht="39.950000000000003" customHeight="1" thickBot="1" x14ac:dyDescent="0.2">
      <c r="A49" s="216">
        <v>0</v>
      </c>
      <c r="B49" s="113" t="s">
        <v>90</v>
      </c>
      <c r="C49" s="114"/>
      <c r="D49" s="114"/>
      <c r="E49" s="42"/>
      <c r="F49" s="43"/>
      <c r="G49" s="41"/>
      <c r="H49" s="44"/>
      <c r="I49" s="44"/>
      <c r="J49" s="45"/>
      <c r="K49" s="45"/>
      <c r="L49" s="45"/>
      <c r="M49" s="45"/>
    </row>
    <row r="50" spans="1:13" ht="20.100000000000001" customHeight="1" thickBot="1" x14ac:dyDescent="0.2">
      <c r="A50" s="218">
        <v>0</v>
      </c>
      <c r="B50" s="296" t="s">
        <v>11</v>
      </c>
      <c r="C50" s="297"/>
      <c r="D50" s="256" t="s">
        <v>37</v>
      </c>
      <c r="E50" s="53" t="s">
        <v>28</v>
      </c>
      <c r="F50" s="53" t="s">
        <v>668</v>
      </c>
      <c r="G50" s="55" t="s">
        <v>29</v>
      </c>
      <c r="H50" s="44"/>
      <c r="I50" s="44"/>
      <c r="J50" s="45"/>
      <c r="K50" s="45"/>
      <c r="L50" s="45"/>
      <c r="M50" s="45"/>
    </row>
    <row r="51" spans="1:13" ht="31.5" customHeight="1" x14ac:dyDescent="0.15">
      <c r="A51" s="221">
        <f>A48+1</f>
        <v>39</v>
      </c>
      <c r="B51" s="310" t="s">
        <v>38</v>
      </c>
      <c r="C51" s="115" t="s">
        <v>10</v>
      </c>
      <c r="D51" s="116" t="s">
        <v>103</v>
      </c>
      <c r="E51" s="59" t="s">
        <v>756</v>
      </c>
      <c r="F51" s="117" t="s">
        <v>665</v>
      </c>
      <c r="G51" s="14"/>
      <c r="H51" s="173" t="str">
        <f t="shared" ref="H51:H52" si="10">IF(G51="","未記入","")</f>
        <v>未記入</v>
      </c>
      <c r="I51" s="173" t="str">
        <f>IF(IFERROR(VLOOKUP(G51,※編集不可※!A1:A47,1,FALSE),0)=0,"入力異常","")</f>
        <v>入力異常</v>
      </c>
      <c r="J51" s="56">
        <f t="shared" ref="J51:J52" si="11">IF(H51&lt;&gt;"",1,"")</f>
        <v>1</v>
      </c>
      <c r="K51" s="56">
        <f t="shared" ref="K51:K63" si="12">IF(I51="入力異常",1,"")</f>
        <v>1</v>
      </c>
      <c r="L51" s="45"/>
      <c r="M51" s="45"/>
    </row>
    <row r="52" spans="1:13" ht="20.100000000000001" customHeight="1" x14ac:dyDescent="0.15">
      <c r="A52" s="221">
        <f>A51+1</f>
        <v>40</v>
      </c>
      <c r="B52" s="311"/>
      <c r="C52" s="118" t="s">
        <v>15</v>
      </c>
      <c r="D52" s="119"/>
      <c r="E52" s="103" t="s">
        <v>20</v>
      </c>
      <c r="F52" s="120"/>
      <c r="G52" s="14"/>
      <c r="H52" s="173" t="str">
        <f t="shared" si="10"/>
        <v>未記入</v>
      </c>
      <c r="I52" s="173"/>
      <c r="J52" s="56">
        <f t="shared" si="11"/>
        <v>1</v>
      </c>
      <c r="K52" s="56" t="str">
        <f t="shared" si="12"/>
        <v/>
      </c>
      <c r="L52" s="45"/>
      <c r="M52" s="45"/>
    </row>
    <row r="53" spans="1:13" ht="48.75" customHeight="1" x14ac:dyDescent="0.15">
      <c r="A53" s="221">
        <f t="shared" ref="A53:A63" si="13">A52+1</f>
        <v>41</v>
      </c>
      <c r="B53" s="121" t="s">
        <v>95</v>
      </c>
      <c r="C53" s="122"/>
      <c r="D53" s="123"/>
      <c r="E53" s="103" t="s">
        <v>777</v>
      </c>
      <c r="F53" s="124" t="s">
        <v>716</v>
      </c>
      <c r="G53" s="268"/>
      <c r="H53" s="174">
        <f>LEN(G53)</f>
        <v>0</v>
      </c>
      <c r="I53" s="224" t="str">
        <f>IF(H53&gt;100,"入力異常","")</f>
        <v/>
      </c>
      <c r="J53" s="45">
        <f>IF(H53=0,1,"")</f>
        <v>1</v>
      </c>
      <c r="K53" s="56" t="str">
        <f t="shared" si="12"/>
        <v/>
      </c>
      <c r="L53" s="45"/>
      <c r="M53" s="45"/>
    </row>
    <row r="54" spans="1:13" ht="86.45" customHeight="1" x14ac:dyDescent="0.15">
      <c r="A54" s="221">
        <f t="shared" si="13"/>
        <v>42</v>
      </c>
      <c r="B54" s="125" t="s">
        <v>787</v>
      </c>
      <c r="C54" s="126"/>
      <c r="D54" s="281"/>
      <c r="E54" s="61" t="s">
        <v>730</v>
      </c>
      <c r="F54" s="127" t="s">
        <v>806</v>
      </c>
      <c r="G54" s="269"/>
      <c r="H54" s="174">
        <f>LEN(G54)</f>
        <v>0</v>
      </c>
      <c r="I54" s="224"/>
      <c r="J54" s="45">
        <f>IF(H54=0,1,"")</f>
        <v>1</v>
      </c>
      <c r="K54" s="56"/>
      <c r="L54" s="45"/>
      <c r="M54" s="45"/>
    </row>
    <row r="55" spans="1:13" ht="28.5" customHeight="1" thickBot="1" x14ac:dyDescent="0.2">
      <c r="A55" s="221">
        <f t="shared" si="13"/>
        <v>43</v>
      </c>
      <c r="B55" s="285" t="s">
        <v>788</v>
      </c>
      <c r="C55" s="282"/>
      <c r="D55" s="283"/>
      <c r="E55" s="111" t="s">
        <v>789</v>
      </c>
      <c r="F55" s="141" t="s">
        <v>665</v>
      </c>
      <c r="G55" s="284"/>
      <c r="H55" s="173" t="str">
        <f t="shared" ref="H55" si="14">IF(G55="","未記入","")</f>
        <v>未記入</v>
      </c>
      <c r="I55" s="224" t="str">
        <f>IF(OR(G55="",G55="公表してもよい",G55="公表は不可"),"","入力異常")</f>
        <v/>
      </c>
      <c r="J55" s="56">
        <f t="shared" ref="J55" si="15">IF(H55&lt;&gt;"",1,"")</f>
        <v>1</v>
      </c>
      <c r="K55" s="56" t="str">
        <f t="shared" ref="K55" si="16">IF(I55="入力異常",1,"")</f>
        <v/>
      </c>
      <c r="L55" s="45"/>
      <c r="M55" s="45"/>
    </row>
    <row r="56" spans="1:13" ht="24.95" customHeight="1" x14ac:dyDescent="0.15">
      <c r="A56" s="221">
        <f t="shared" si="13"/>
        <v>44</v>
      </c>
      <c r="B56" s="298" t="s">
        <v>647</v>
      </c>
      <c r="C56" s="128" t="s">
        <v>644</v>
      </c>
      <c r="D56" s="129" t="s">
        <v>643</v>
      </c>
      <c r="E56" s="65" t="s">
        <v>721</v>
      </c>
      <c r="F56" s="130" t="s">
        <v>665</v>
      </c>
      <c r="G56" s="15"/>
      <c r="H56" s="175" t="str">
        <f>IF(COUNTIF(G56:G59,"○")=0,"最低１つは選択","")</f>
        <v>最低１つは選択</v>
      </c>
      <c r="I56" s="175" t="str">
        <f>IF(OR(G56="○",G56="　",G56=""),"","入力異常")</f>
        <v/>
      </c>
      <c r="J56" s="56">
        <f t="shared" ref="J56:J59" si="17">IF(H56&lt;&gt;"",1,"")</f>
        <v>1</v>
      </c>
      <c r="K56" s="56" t="str">
        <f t="shared" si="12"/>
        <v/>
      </c>
      <c r="L56" s="45"/>
      <c r="M56" s="45"/>
    </row>
    <row r="57" spans="1:13" ht="24.95" customHeight="1" x14ac:dyDescent="0.15">
      <c r="A57" s="221">
        <f t="shared" si="13"/>
        <v>45</v>
      </c>
      <c r="B57" s="316"/>
      <c r="C57" s="131" t="s">
        <v>645</v>
      </c>
      <c r="D57" s="132" t="s">
        <v>643</v>
      </c>
      <c r="E57" s="69" t="s">
        <v>721</v>
      </c>
      <c r="F57" s="133" t="s">
        <v>665</v>
      </c>
      <c r="G57" s="16"/>
      <c r="H57" s="175" t="str">
        <f>IF(COUNTIF(G56:G59,"○")=0,"最低１つは選択","")</f>
        <v>最低１つは選択</v>
      </c>
      <c r="I57" s="175" t="str">
        <f t="shared" ref="I57:I59" si="18">IF(OR(G57="○",G57="　",G57=""),"","入力異常")</f>
        <v/>
      </c>
      <c r="J57" s="56">
        <f t="shared" si="17"/>
        <v>1</v>
      </c>
      <c r="K57" s="56" t="str">
        <f t="shared" si="12"/>
        <v/>
      </c>
      <c r="L57" s="45"/>
      <c r="M57" s="45"/>
    </row>
    <row r="58" spans="1:13" ht="24.95" customHeight="1" x14ac:dyDescent="0.15">
      <c r="A58" s="221">
        <f t="shared" si="13"/>
        <v>46</v>
      </c>
      <c r="B58" s="316"/>
      <c r="C58" s="131" t="s">
        <v>646</v>
      </c>
      <c r="D58" s="132" t="s">
        <v>643</v>
      </c>
      <c r="E58" s="69" t="s">
        <v>721</v>
      </c>
      <c r="F58" s="133" t="s">
        <v>665</v>
      </c>
      <c r="G58" s="16"/>
      <c r="H58" s="175" t="str">
        <f>IF(COUNTIF(G56:G59,"○")=0,"最低１つは選択","")</f>
        <v>最低１つは選択</v>
      </c>
      <c r="I58" s="175" t="str">
        <f t="shared" si="18"/>
        <v/>
      </c>
      <c r="J58" s="56">
        <f t="shared" si="17"/>
        <v>1</v>
      </c>
      <c r="K58" s="56" t="str">
        <f t="shared" si="12"/>
        <v/>
      </c>
      <c r="L58" s="45"/>
      <c r="M58" s="45"/>
    </row>
    <row r="59" spans="1:13" ht="24.95" customHeight="1" thickBot="1" x14ac:dyDescent="0.2">
      <c r="A59" s="221">
        <f t="shared" si="13"/>
        <v>47</v>
      </c>
      <c r="B59" s="317"/>
      <c r="C59" s="134" t="s">
        <v>815</v>
      </c>
      <c r="D59" s="135" t="s">
        <v>643</v>
      </c>
      <c r="E59" s="73" t="s">
        <v>721</v>
      </c>
      <c r="F59" s="136" t="s">
        <v>665</v>
      </c>
      <c r="G59" s="17"/>
      <c r="H59" s="175" t="str">
        <f>IF(COUNTIF(G56:G59,"○")=0,"最低１つは選択","")</f>
        <v>最低１つは選択</v>
      </c>
      <c r="I59" s="175" t="str">
        <f t="shared" si="18"/>
        <v/>
      </c>
      <c r="J59" s="56">
        <f t="shared" si="17"/>
        <v>1</v>
      </c>
      <c r="K59" s="56" t="str">
        <f t="shared" si="12"/>
        <v/>
      </c>
      <c r="L59" s="45"/>
      <c r="M59" s="45"/>
    </row>
    <row r="60" spans="1:13" ht="180" customHeight="1" x14ac:dyDescent="0.15">
      <c r="A60" s="221">
        <f t="shared" si="13"/>
        <v>48</v>
      </c>
      <c r="B60" s="333" t="s">
        <v>96</v>
      </c>
      <c r="C60" s="334"/>
      <c r="D60" s="137"/>
      <c r="E60" s="138" t="s">
        <v>102</v>
      </c>
      <c r="F60" s="117" t="s">
        <v>717</v>
      </c>
      <c r="G60" s="18"/>
      <c r="H60" s="174">
        <f>LEN(G60)</f>
        <v>0</v>
      </c>
      <c r="I60" s="224" t="str">
        <f>IF(H60&gt;600,"入力異常","")</f>
        <v/>
      </c>
      <c r="J60" s="45">
        <f>IF(H60=0,1,"")</f>
        <v>1</v>
      </c>
      <c r="K60" s="56" t="str">
        <f t="shared" si="12"/>
        <v/>
      </c>
      <c r="L60" s="45"/>
      <c r="M60" s="45"/>
    </row>
    <row r="61" spans="1:13" ht="180" customHeight="1" x14ac:dyDescent="0.15">
      <c r="A61" s="221">
        <f t="shared" si="13"/>
        <v>49</v>
      </c>
      <c r="B61" s="318" t="s">
        <v>740</v>
      </c>
      <c r="C61" s="319"/>
      <c r="D61" s="139"/>
      <c r="E61" s="140" t="s">
        <v>809</v>
      </c>
      <c r="F61" s="117" t="s">
        <v>717</v>
      </c>
      <c r="G61" s="19"/>
      <c r="H61" s="174">
        <f>LEN(G61)</f>
        <v>0</v>
      </c>
      <c r="I61" s="224" t="str">
        <f>IF(H61&gt;600,"入力異常","")</f>
        <v/>
      </c>
      <c r="J61" s="45">
        <f>IF(H61=0,1,"")</f>
        <v>1</v>
      </c>
      <c r="K61" s="56" t="str">
        <f t="shared" si="12"/>
        <v/>
      </c>
      <c r="L61" s="45"/>
      <c r="M61" s="45"/>
    </row>
    <row r="62" spans="1:13" ht="180" customHeight="1" x14ac:dyDescent="0.15">
      <c r="A62" s="221">
        <f t="shared" si="13"/>
        <v>50</v>
      </c>
      <c r="B62" s="331" t="s">
        <v>97</v>
      </c>
      <c r="C62" s="207" t="s">
        <v>727</v>
      </c>
      <c r="D62" s="209"/>
      <c r="E62" s="210" t="s">
        <v>104</v>
      </c>
      <c r="F62" s="211" t="s">
        <v>717</v>
      </c>
      <c r="G62" s="212"/>
      <c r="H62" s="174">
        <f>LEN(G62)</f>
        <v>0</v>
      </c>
      <c r="I62" s="224" t="str">
        <f>IF(H62&gt;600,"入力異常","")</f>
        <v/>
      </c>
      <c r="J62" s="45">
        <f>IF(H62=0,1,"")</f>
        <v>1</v>
      </c>
      <c r="K62" s="56" t="str">
        <f t="shared" si="12"/>
        <v/>
      </c>
      <c r="L62" s="45"/>
      <c r="M62" s="45"/>
    </row>
    <row r="63" spans="1:13" ht="180" customHeight="1" thickBot="1" x14ac:dyDescent="0.2">
      <c r="A63" s="221">
        <f t="shared" si="13"/>
        <v>51</v>
      </c>
      <c r="B63" s="332"/>
      <c r="C63" s="208" t="s">
        <v>728</v>
      </c>
      <c r="D63" s="213"/>
      <c r="E63" s="155" t="s">
        <v>105</v>
      </c>
      <c r="F63" s="136" t="s">
        <v>717</v>
      </c>
      <c r="G63" s="214"/>
      <c r="H63" s="174">
        <f>LEN(G63)</f>
        <v>0</v>
      </c>
      <c r="I63" s="224" t="str">
        <f>IF(H63&gt;600,"入力異常","")</f>
        <v/>
      </c>
      <c r="J63" s="45">
        <f>IF(H63=0,1,"")</f>
        <v>1</v>
      </c>
      <c r="K63" s="56" t="str">
        <f t="shared" si="12"/>
        <v/>
      </c>
      <c r="L63" s="45"/>
      <c r="M63" s="45"/>
    </row>
    <row r="64" spans="1:13" ht="39.950000000000003" customHeight="1" x14ac:dyDescent="0.15">
      <c r="A64" s="216">
        <v>0</v>
      </c>
      <c r="B64" s="52" t="s">
        <v>790</v>
      </c>
      <c r="C64" s="114"/>
      <c r="D64" s="114"/>
      <c r="E64" s="42"/>
      <c r="F64" s="43"/>
      <c r="G64" s="41"/>
      <c r="H64" s="44"/>
      <c r="I64" s="44"/>
      <c r="M64" s="45"/>
    </row>
    <row r="65" spans="1:13" ht="14.25" thickBot="1" x14ac:dyDescent="0.2">
      <c r="A65" s="215">
        <v>0</v>
      </c>
      <c r="B65" s="142" t="s">
        <v>791</v>
      </c>
      <c r="C65" s="143"/>
      <c r="D65" s="143"/>
      <c r="E65" s="42"/>
      <c r="F65" s="43"/>
      <c r="G65" s="41"/>
      <c r="H65" s="44"/>
      <c r="I65" s="44"/>
      <c r="M65" s="45"/>
    </row>
    <row r="66" spans="1:13" ht="20.100000000000001" customHeight="1" thickBot="1" x14ac:dyDescent="0.2">
      <c r="A66" s="215">
        <v>0</v>
      </c>
      <c r="B66" s="296" t="s">
        <v>11</v>
      </c>
      <c r="C66" s="297"/>
      <c r="D66" s="256" t="s">
        <v>37</v>
      </c>
      <c r="E66" s="53" t="s">
        <v>28</v>
      </c>
      <c r="F66" s="54" t="s">
        <v>668</v>
      </c>
      <c r="G66" s="55" t="s">
        <v>29</v>
      </c>
      <c r="H66" s="44"/>
      <c r="I66" s="44"/>
      <c r="M66" s="45"/>
    </row>
    <row r="67" spans="1:13" ht="42" customHeight="1" x14ac:dyDescent="0.15">
      <c r="A67" s="222">
        <f>A63+1</f>
        <v>52</v>
      </c>
      <c r="B67" s="144" t="s">
        <v>793</v>
      </c>
      <c r="C67" s="145"/>
      <c r="D67" s="146"/>
      <c r="E67" s="65" t="s">
        <v>810</v>
      </c>
      <c r="F67" s="147"/>
      <c r="G67" s="203"/>
      <c r="H67" s="44"/>
      <c r="I67" s="44"/>
      <c r="K67" s="56"/>
      <c r="M67" s="45"/>
    </row>
    <row r="68" spans="1:13" ht="42" customHeight="1" x14ac:dyDescent="0.15">
      <c r="A68" s="222">
        <f>A67+1</f>
        <v>53</v>
      </c>
      <c r="B68" s="148" t="s">
        <v>795</v>
      </c>
      <c r="C68" s="149"/>
      <c r="D68" s="150"/>
      <c r="E68" s="69" t="s">
        <v>811</v>
      </c>
      <c r="F68" s="151"/>
      <c r="G68" s="270"/>
      <c r="H68" s="44"/>
      <c r="I68" s="44"/>
      <c r="K68" s="56"/>
      <c r="M68" s="45"/>
    </row>
    <row r="69" spans="1:13" ht="42" customHeight="1" x14ac:dyDescent="0.15">
      <c r="A69" s="222">
        <f t="shared" ref="A69:A71" si="19">A68+1</f>
        <v>54</v>
      </c>
      <c r="B69" s="148" t="s">
        <v>796</v>
      </c>
      <c r="C69" s="149"/>
      <c r="D69" s="150"/>
      <c r="E69" s="69" t="s">
        <v>812</v>
      </c>
      <c r="F69" s="151"/>
      <c r="G69" s="204"/>
      <c r="H69" s="44"/>
      <c r="I69" s="44"/>
      <c r="K69" s="56"/>
      <c r="M69" s="45"/>
    </row>
    <row r="70" spans="1:13" ht="42" customHeight="1" x14ac:dyDescent="0.15">
      <c r="A70" s="222">
        <f t="shared" si="19"/>
        <v>55</v>
      </c>
      <c r="B70" s="148" t="s">
        <v>797</v>
      </c>
      <c r="C70" s="149"/>
      <c r="D70" s="150"/>
      <c r="E70" s="69" t="s">
        <v>811</v>
      </c>
      <c r="F70" s="151"/>
      <c r="G70" s="205"/>
      <c r="H70" s="44"/>
      <c r="I70" s="44"/>
      <c r="K70" s="56"/>
      <c r="M70" s="45"/>
    </row>
    <row r="71" spans="1:13" ht="42" customHeight="1" thickBot="1" x14ac:dyDescent="0.2">
      <c r="A71" s="222">
        <f t="shared" si="19"/>
        <v>56</v>
      </c>
      <c r="B71" s="152" t="s">
        <v>794</v>
      </c>
      <c r="C71" s="153"/>
      <c r="D71" s="154"/>
      <c r="E71" s="73" t="s">
        <v>813</v>
      </c>
      <c r="F71" s="156"/>
      <c r="G71" s="206"/>
      <c r="H71" s="44"/>
      <c r="I71" s="44"/>
      <c r="K71" s="56"/>
      <c r="M71" s="45"/>
    </row>
    <row r="72" spans="1:13" ht="42" customHeight="1" thickBot="1" x14ac:dyDescent="0.2">
      <c r="A72" s="222">
        <v>0</v>
      </c>
      <c r="B72" s="157" t="s">
        <v>799</v>
      </c>
      <c r="C72" s="158"/>
      <c r="D72" s="159"/>
      <c r="E72" s="160"/>
      <c r="F72" s="161"/>
      <c r="G72" s="255"/>
      <c r="H72" s="44"/>
      <c r="I72" s="44"/>
      <c r="M72" s="45"/>
    </row>
    <row r="73" spans="1:13" ht="20.100000000000001" customHeight="1" thickBot="1" x14ac:dyDescent="0.2">
      <c r="A73" s="215">
        <v>0</v>
      </c>
      <c r="B73" s="320" t="s">
        <v>11</v>
      </c>
      <c r="C73" s="321"/>
      <c r="D73" s="321"/>
      <c r="E73" s="322"/>
      <c r="F73" s="257" t="s">
        <v>668</v>
      </c>
      <c r="G73" s="55" t="s">
        <v>29</v>
      </c>
      <c r="H73" s="44"/>
      <c r="I73" s="44"/>
      <c r="M73" s="45"/>
    </row>
    <row r="74" spans="1:13" ht="90" customHeight="1" x14ac:dyDescent="0.15">
      <c r="A74" s="222">
        <f>A71+1</f>
        <v>57</v>
      </c>
      <c r="B74" s="333" t="s">
        <v>800</v>
      </c>
      <c r="C74" s="334"/>
      <c r="D74" s="137"/>
      <c r="E74" s="59" t="str">
        <f>IF(AND(G16&lt;G17,G17&lt;G18),"売上高が２期連続減少のため、その背景や理由があれば記載してください","売上高が２期連続減少ではないので、当欄への記載は不要です")</f>
        <v>売上高が２期連続減少ではないので、当欄への記載は不要です</v>
      </c>
      <c r="F74" s="117" t="str">
        <f>IF(H74="記入不要","記載は不要です","300文字以内で記載")</f>
        <v>記載は不要です</v>
      </c>
      <c r="G74" s="18"/>
      <c r="H74" s="224" t="str">
        <f>IF(AND(G16&lt;G17,G17&lt;G18,G74=""),"未記入",IF(AND(G16&lt;G17,G17&lt;G18),LEN(G74),"記入不要"))</f>
        <v>記入不要</v>
      </c>
      <c r="I74" s="224" t="str">
        <f>IF(LEN(G74)&gt;300,"入力異常","")</f>
        <v/>
      </c>
      <c r="J74" s="45" t="str">
        <f>IF(H74="未記入",1,"")</f>
        <v/>
      </c>
      <c r="K74" s="56" t="str">
        <f t="shared" ref="K74" si="20">IF(I74="入力異常",1,"")</f>
        <v/>
      </c>
      <c r="M74" s="45"/>
    </row>
    <row r="75" spans="1:13" ht="90" customHeight="1" thickBot="1" x14ac:dyDescent="0.2">
      <c r="A75" s="222">
        <f>A74+1</f>
        <v>58</v>
      </c>
      <c r="B75" s="335" t="s">
        <v>801</v>
      </c>
      <c r="C75" s="336"/>
      <c r="D75" s="225"/>
      <c r="E75" s="111" t="str">
        <f>IF(AND(G13&lt;G14,G14&lt;G15),"従業員数が２期連続減少のため、その背景や理由があれば記載してください","従業員数が２期連続減少ではないので、当欄への記載は不要です")</f>
        <v>従業員数が２期連続減少ではないので、当欄への記載は不要です</v>
      </c>
      <c r="F75" s="141" t="str">
        <f>IF(H75="記入不要","記載は不要です","300文字以内で記載")</f>
        <v>記載は不要です</v>
      </c>
      <c r="G75" s="226"/>
      <c r="H75" s="224" t="str">
        <f>IF(AND(G13&lt;G14,G14&lt;G15,G75=""),"未記入",IF(AND(G13&lt;G14,G14&lt;G15),LEN(G75),"記入不要"))</f>
        <v>記入不要</v>
      </c>
      <c r="I75" s="224" t="str">
        <f>IF(LEN(G75)&gt;300,"入力異常","")</f>
        <v/>
      </c>
      <c r="J75" s="45" t="str">
        <f>IF(H75="未記入",1,"")</f>
        <v/>
      </c>
      <c r="K75" s="56" t="str">
        <f t="shared" ref="K75" si="21">IF(I75="入力異常",1,"")</f>
        <v/>
      </c>
      <c r="M75" s="45"/>
    </row>
    <row r="76" spans="1:13" ht="39.950000000000003" customHeight="1" thickBot="1" x14ac:dyDescent="0.2">
      <c r="A76" s="216">
        <v>0</v>
      </c>
      <c r="B76" s="157" t="s">
        <v>735</v>
      </c>
      <c r="C76" s="158"/>
      <c r="D76" s="159"/>
      <c r="E76" s="160"/>
      <c r="F76" s="161"/>
      <c r="G76" s="255"/>
      <c r="H76" s="44"/>
      <c r="I76" s="44"/>
      <c r="M76" s="45"/>
    </row>
    <row r="77" spans="1:13" ht="20.100000000000001" customHeight="1" thickBot="1" x14ac:dyDescent="0.2">
      <c r="A77" s="215">
        <v>0</v>
      </c>
      <c r="B77" s="320" t="s">
        <v>11</v>
      </c>
      <c r="C77" s="321"/>
      <c r="D77" s="321"/>
      <c r="E77" s="322"/>
      <c r="F77" s="257" t="s">
        <v>668</v>
      </c>
      <c r="G77" s="55" t="s">
        <v>29</v>
      </c>
      <c r="H77" s="44"/>
      <c r="I77" s="44"/>
      <c r="M77" s="45"/>
    </row>
    <row r="78" spans="1:13" ht="20.100000000000001" customHeight="1" x14ac:dyDescent="0.15">
      <c r="A78" s="215">
        <v>0</v>
      </c>
      <c r="B78" s="323" t="s">
        <v>670</v>
      </c>
      <c r="C78" s="324"/>
      <c r="D78" s="325"/>
      <c r="E78" s="326"/>
      <c r="F78" s="162" t="s">
        <v>673</v>
      </c>
      <c r="G78" s="200" t="str">
        <f>IF(G22&lt;G23,"【要件不適合】 債務超過","")</f>
        <v/>
      </c>
      <c r="H78" s="44" t="str">
        <f>IF(G78="","",1)</f>
        <v/>
      </c>
      <c r="I78" s="44"/>
      <c r="M78" s="45"/>
    </row>
    <row r="79" spans="1:13" ht="20.100000000000001" customHeight="1" x14ac:dyDescent="0.15">
      <c r="A79" s="215">
        <v>0</v>
      </c>
      <c r="B79" s="292" t="s">
        <v>807</v>
      </c>
      <c r="C79" s="293"/>
      <c r="D79" s="294"/>
      <c r="E79" s="295"/>
      <c r="F79" s="162" t="s">
        <v>808</v>
      </c>
      <c r="G79" s="200" t="str">
        <f>IF(G12&gt;=1000,"【要件不適合】 資本金10億円以上","")</f>
        <v/>
      </c>
      <c r="H79" s="44" t="str">
        <f>IF(G79="","",1)</f>
        <v/>
      </c>
      <c r="I79" s="44"/>
      <c r="M79" s="45"/>
    </row>
    <row r="80" spans="1:13" ht="20.100000000000001" customHeight="1" x14ac:dyDescent="0.15">
      <c r="A80" s="215">
        <v>0</v>
      </c>
      <c r="B80" s="327" t="s">
        <v>669</v>
      </c>
      <c r="C80" s="328"/>
      <c r="D80" s="329"/>
      <c r="E80" s="330"/>
      <c r="F80" s="163" t="s">
        <v>673</v>
      </c>
      <c r="G80" s="201" t="str">
        <f>IF(G21&gt;=100000,"【要件不適合】 年間売上高1000億円以上","")</f>
        <v/>
      </c>
      <c r="H80" s="44" t="str">
        <f t="shared" ref="H80:H83" si="22">IF(G80="","",1)</f>
        <v/>
      </c>
      <c r="I80" s="44"/>
      <c r="M80" s="45"/>
    </row>
    <row r="81" spans="1:19" ht="20.100000000000001" customHeight="1" x14ac:dyDescent="0.15">
      <c r="A81" s="215">
        <v>0</v>
      </c>
      <c r="B81" s="327" t="s">
        <v>671</v>
      </c>
      <c r="C81" s="328"/>
      <c r="D81" s="329"/>
      <c r="E81" s="330"/>
      <c r="F81" s="163" t="s">
        <v>673</v>
      </c>
      <c r="G81" s="201" t="str">
        <f>IF(G29="東証一部に上場している","【要件不適合】 東証一部上場企業","")</f>
        <v/>
      </c>
      <c r="H81" s="44" t="str">
        <f t="shared" si="22"/>
        <v/>
      </c>
      <c r="I81" s="44"/>
      <c r="M81" s="45"/>
    </row>
    <row r="82" spans="1:19" ht="20.100000000000001" customHeight="1" x14ac:dyDescent="0.15">
      <c r="A82" s="215">
        <v>0</v>
      </c>
      <c r="B82" s="259" t="s">
        <v>798</v>
      </c>
      <c r="C82" s="260"/>
      <c r="D82" s="261"/>
      <c r="E82" s="262"/>
      <c r="F82" s="163" t="s">
        <v>673</v>
      </c>
      <c r="G82" s="201" t="str">
        <f>IF(G37&lt;&gt;"該当せず","【要件不適合】親会社が大企業に該当","")</f>
        <v/>
      </c>
      <c r="H82" s="44" t="str">
        <f t="shared" si="22"/>
        <v/>
      </c>
      <c r="I82" s="44"/>
      <c r="M82" s="45"/>
    </row>
    <row r="83" spans="1:19" ht="20.100000000000001" customHeight="1" x14ac:dyDescent="0.15">
      <c r="A83" s="215">
        <v>0</v>
      </c>
      <c r="B83" s="259" t="s">
        <v>734</v>
      </c>
      <c r="C83" s="260"/>
      <c r="D83" s="261"/>
      <c r="E83" s="262"/>
      <c r="F83" s="163" t="s">
        <v>673</v>
      </c>
      <c r="G83" s="201" t="str">
        <f>IF(SUM(J12:J24)&gt;0,"【要件不適合】決算情報が不足しています","")</f>
        <v>【要件不適合】決算情報が不足しています</v>
      </c>
      <c r="H83" s="44">
        <f t="shared" si="22"/>
        <v>1</v>
      </c>
      <c r="I83" s="44"/>
      <c r="M83" s="45"/>
    </row>
    <row r="84" spans="1:19" ht="20.100000000000001" customHeight="1" x14ac:dyDescent="0.15">
      <c r="A84" s="215">
        <v>0</v>
      </c>
      <c r="B84" s="337" t="s">
        <v>672</v>
      </c>
      <c r="C84" s="338"/>
      <c r="D84" s="339"/>
      <c r="E84" s="340"/>
      <c r="F84" s="163" t="s">
        <v>673</v>
      </c>
      <c r="G84" s="201" t="str">
        <f>IF(G29="基準に従って作成していない","【要件不適合】 決算書類の作成が基準に従っていない","")</f>
        <v/>
      </c>
      <c r="H84" s="44" t="str">
        <f t="shared" ref="H84:H85" si="23">IF(G84="","",1)</f>
        <v/>
      </c>
      <c r="I84" s="44"/>
      <c r="M84" s="45"/>
    </row>
    <row r="85" spans="1:19" ht="20.100000000000001" customHeight="1" x14ac:dyDescent="0.15">
      <c r="A85" s="215">
        <v>0</v>
      </c>
      <c r="B85" s="290" t="s">
        <v>804</v>
      </c>
      <c r="C85" s="286"/>
      <c r="D85" s="287"/>
      <c r="E85" s="288"/>
      <c r="F85" s="163" t="s">
        <v>673</v>
      </c>
      <c r="G85" s="289" t="str">
        <f>IF(OR(G31="確認していない",G31=""),"【要件不適合】 誓約書に反していないことの確認がなされていない","")</f>
        <v>【要件不適合】 誓約書に反していないことの確認がなされていない</v>
      </c>
      <c r="H85" s="44">
        <f t="shared" si="23"/>
        <v>1</v>
      </c>
      <c r="I85" s="44"/>
      <c r="M85" s="45"/>
    </row>
    <row r="86" spans="1:19" ht="20.100000000000001" customHeight="1" thickBot="1" x14ac:dyDescent="0.2">
      <c r="A86" s="215">
        <v>0</v>
      </c>
      <c r="B86" s="312" t="s">
        <v>805</v>
      </c>
      <c r="C86" s="313"/>
      <c r="D86" s="314"/>
      <c r="E86" s="315"/>
      <c r="F86" s="164" t="s">
        <v>673</v>
      </c>
      <c r="G86" s="202" t="str">
        <f>C2</f>
        <v>記入漏れあり</v>
      </c>
      <c r="H86" s="44"/>
      <c r="I86" s="44"/>
      <c r="M86" s="45"/>
    </row>
    <row r="87" spans="1:19" s="165" customFormat="1" ht="39.950000000000003" customHeight="1" thickBot="1" x14ac:dyDescent="0.2">
      <c r="A87" s="219">
        <v>0</v>
      </c>
      <c r="B87" s="157" t="s">
        <v>736</v>
      </c>
      <c r="C87" s="143"/>
      <c r="D87" s="143"/>
      <c r="E87" s="166"/>
      <c r="F87" s="167"/>
      <c r="G87" s="56"/>
      <c r="H87" s="44"/>
      <c r="I87" s="44"/>
    </row>
    <row r="88" spans="1:19" s="165" customFormat="1" ht="20.100000000000001" customHeight="1" thickBot="1" x14ac:dyDescent="0.2">
      <c r="A88" s="220">
        <v>0</v>
      </c>
      <c r="B88" s="296" t="s">
        <v>11</v>
      </c>
      <c r="C88" s="297"/>
      <c r="D88" s="256" t="s">
        <v>37</v>
      </c>
      <c r="E88" s="53" t="s">
        <v>28</v>
      </c>
      <c r="F88" s="53" t="s">
        <v>668</v>
      </c>
      <c r="G88" s="55" t="s">
        <v>29</v>
      </c>
      <c r="H88" s="44"/>
      <c r="I88" s="44"/>
    </row>
    <row r="89" spans="1:19" s="165" customFormat="1" ht="20.100000000000001" customHeight="1" x14ac:dyDescent="0.15">
      <c r="A89" s="223">
        <f>A75+1</f>
        <v>59</v>
      </c>
      <c r="B89" s="345" t="s">
        <v>760</v>
      </c>
      <c r="C89" s="346"/>
      <c r="D89" s="168"/>
      <c r="E89" s="59" t="s">
        <v>761</v>
      </c>
      <c r="F89" s="117" t="s">
        <v>759</v>
      </c>
      <c r="G89" s="34"/>
      <c r="H89" s="173" t="str">
        <f t="shared" ref="H89" si="24">IF(G89="","未記入","")</f>
        <v>未記入</v>
      </c>
      <c r="I89" s="173"/>
      <c r="J89" s="56">
        <f t="shared" ref="J89" si="25">IF(H89&lt;&gt;"",1,"")</f>
        <v>1</v>
      </c>
    </row>
    <row r="90" spans="1:19" ht="20.100000000000001" customHeight="1" x14ac:dyDescent="0.15">
      <c r="A90" s="223">
        <f t="shared" ref="A90:A98" si="26">A89+1</f>
        <v>60</v>
      </c>
      <c r="B90" s="345" t="s">
        <v>23</v>
      </c>
      <c r="C90" s="346"/>
      <c r="D90" s="168"/>
      <c r="E90" s="59" t="s">
        <v>722</v>
      </c>
      <c r="F90" s="169"/>
      <c r="G90" s="34"/>
      <c r="H90" s="173" t="str">
        <f t="shared" ref="H90:H98" si="27">IF(G90="","未記入","")</f>
        <v>未記入</v>
      </c>
      <c r="I90" s="173"/>
      <c r="J90" s="56">
        <f t="shared" ref="J90:J98" si="28">IF(H90&lt;&gt;"",1,"")</f>
        <v>1</v>
      </c>
      <c r="K90" s="165"/>
      <c r="L90" s="165"/>
      <c r="M90" s="165"/>
      <c r="N90" s="165"/>
      <c r="O90" s="165"/>
      <c r="P90" s="165"/>
      <c r="Q90" s="165"/>
      <c r="R90" s="165"/>
      <c r="S90" s="165"/>
    </row>
    <row r="91" spans="1:19" ht="20.100000000000001" customHeight="1" x14ac:dyDescent="0.15">
      <c r="A91" s="223">
        <f t="shared" si="26"/>
        <v>61</v>
      </c>
      <c r="B91" s="253" t="s">
        <v>742</v>
      </c>
      <c r="C91" s="254"/>
      <c r="D91" s="168"/>
      <c r="E91" s="59" t="s">
        <v>743</v>
      </c>
      <c r="F91" s="169"/>
      <c r="G91" s="34"/>
      <c r="H91" s="173" t="str">
        <f t="shared" si="27"/>
        <v>未記入</v>
      </c>
      <c r="I91" s="173"/>
      <c r="J91" s="56">
        <f t="shared" si="28"/>
        <v>1</v>
      </c>
      <c r="K91" s="165"/>
      <c r="L91" s="165"/>
      <c r="M91" s="165"/>
      <c r="N91" s="165"/>
      <c r="O91" s="165"/>
      <c r="P91" s="165"/>
      <c r="Q91" s="165"/>
      <c r="R91" s="165"/>
      <c r="S91" s="165"/>
    </row>
    <row r="92" spans="1:19" ht="20.100000000000001" customHeight="1" x14ac:dyDescent="0.15">
      <c r="A92" s="223">
        <f t="shared" si="26"/>
        <v>62</v>
      </c>
      <c r="B92" s="343" t="s">
        <v>25</v>
      </c>
      <c r="C92" s="344"/>
      <c r="D92" s="170"/>
      <c r="E92" s="103" t="s">
        <v>723</v>
      </c>
      <c r="F92" s="171"/>
      <c r="G92" s="20"/>
      <c r="H92" s="173" t="str">
        <f t="shared" si="27"/>
        <v>未記入</v>
      </c>
      <c r="I92" s="173"/>
      <c r="J92" s="56">
        <f t="shared" si="28"/>
        <v>1</v>
      </c>
      <c r="K92" s="165"/>
      <c r="L92" s="165"/>
      <c r="M92" s="165"/>
      <c r="N92" s="165"/>
      <c r="O92" s="165"/>
      <c r="P92" s="165"/>
      <c r="Q92" s="165"/>
      <c r="R92" s="165"/>
      <c r="S92" s="165"/>
    </row>
    <row r="93" spans="1:19" ht="20.100000000000001" customHeight="1" x14ac:dyDescent="0.15">
      <c r="A93" s="223">
        <f t="shared" si="26"/>
        <v>63</v>
      </c>
      <c r="B93" s="343" t="s">
        <v>6</v>
      </c>
      <c r="C93" s="344"/>
      <c r="D93" s="170"/>
      <c r="E93" s="103" t="s">
        <v>681</v>
      </c>
      <c r="F93" s="124" t="s">
        <v>679</v>
      </c>
      <c r="G93" s="2"/>
      <c r="H93" s="173" t="str">
        <f t="shared" si="27"/>
        <v>未記入</v>
      </c>
      <c r="I93" s="173"/>
      <c r="J93" s="56">
        <f t="shared" si="28"/>
        <v>1</v>
      </c>
      <c r="K93" s="165"/>
      <c r="L93" s="165"/>
      <c r="M93" s="165"/>
      <c r="N93" s="165"/>
      <c r="O93" s="165"/>
      <c r="P93" s="165"/>
      <c r="Q93" s="165"/>
      <c r="R93" s="165"/>
      <c r="S93" s="165"/>
    </row>
    <row r="94" spans="1:19" ht="20.100000000000001" customHeight="1" x14ac:dyDescent="0.15">
      <c r="A94" s="223">
        <f t="shared" si="26"/>
        <v>64</v>
      </c>
      <c r="B94" s="343" t="s">
        <v>9</v>
      </c>
      <c r="C94" s="344"/>
      <c r="D94" s="170"/>
      <c r="E94" s="103" t="s">
        <v>724</v>
      </c>
      <c r="F94" s="171"/>
      <c r="G94" s="20"/>
      <c r="H94" s="173" t="str">
        <f t="shared" si="27"/>
        <v>未記入</v>
      </c>
      <c r="I94" s="173"/>
      <c r="J94" s="56">
        <f t="shared" si="28"/>
        <v>1</v>
      </c>
      <c r="K94" s="165"/>
      <c r="L94" s="165"/>
      <c r="M94" s="165"/>
      <c r="N94" s="165"/>
      <c r="O94" s="165"/>
      <c r="P94" s="165"/>
      <c r="Q94" s="165"/>
      <c r="R94" s="165"/>
      <c r="S94" s="165"/>
    </row>
    <row r="95" spans="1:19" ht="20.100000000000001" customHeight="1" x14ac:dyDescent="0.15">
      <c r="A95" s="223">
        <f t="shared" si="26"/>
        <v>65</v>
      </c>
      <c r="B95" s="343" t="s">
        <v>24</v>
      </c>
      <c r="C95" s="344"/>
      <c r="D95" s="170"/>
      <c r="E95" s="103" t="s">
        <v>725</v>
      </c>
      <c r="F95" s="171"/>
      <c r="G95" s="20"/>
      <c r="H95" s="173" t="str">
        <f t="shared" si="27"/>
        <v>未記入</v>
      </c>
      <c r="I95" s="173"/>
      <c r="J95" s="56">
        <f t="shared" si="28"/>
        <v>1</v>
      </c>
      <c r="K95" s="165"/>
      <c r="L95" s="165"/>
      <c r="M95" s="165"/>
      <c r="N95" s="165"/>
      <c r="O95" s="165"/>
      <c r="P95" s="165"/>
      <c r="Q95" s="165"/>
      <c r="R95" s="165"/>
      <c r="S95" s="165"/>
    </row>
    <row r="96" spans="1:19" ht="20.100000000000001" customHeight="1" x14ac:dyDescent="0.15">
      <c r="A96" s="223">
        <f t="shared" si="26"/>
        <v>66</v>
      </c>
      <c r="B96" s="343" t="s">
        <v>26</v>
      </c>
      <c r="C96" s="344"/>
      <c r="D96" s="170"/>
      <c r="E96" s="103" t="s">
        <v>726</v>
      </c>
      <c r="F96" s="171"/>
      <c r="G96" s="20"/>
      <c r="H96" s="173" t="str">
        <f t="shared" si="27"/>
        <v>未記入</v>
      </c>
      <c r="I96" s="173"/>
      <c r="J96" s="56">
        <f t="shared" si="28"/>
        <v>1</v>
      </c>
      <c r="K96" s="165"/>
      <c r="L96" s="165"/>
      <c r="M96" s="165"/>
      <c r="N96" s="165"/>
      <c r="O96" s="165"/>
      <c r="P96" s="165"/>
      <c r="Q96" s="165"/>
      <c r="R96" s="165"/>
      <c r="S96" s="165"/>
    </row>
    <row r="97" spans="1:19" ht="20.100000000000001" customHeight="1" x14ac:dyDescent="0.15">
      <c r="A97" s="223">
        <f t="shared" si="26"/>
        <v>67</v>
      </c>
      <c r="B97" s="343" t="s">
        <v>7</v>
      </c>
      <c r="C97" s="344"/>
      <c r="D97" s="170"/>
      <c r="E97" s="103" t="s">
        <v>674</v>
      </c>
      <c r="F97" s="124" t="s">
        <v>679</v>
      </c>
      <c r="G97" s="20"/>
      <c r="H97" s="173" t="str">
        <f t="shared" si="27"/>
        <v>未記入</v>
      </c>
      <c r="I97" s="173"/>
      <c r="J97" s="56">
        <f t="shared" si="28"/>
        <v>1</v>
      </c>
      <c r="K97" s="165"/>
      <c r="L97" s="165"/>
      <c r="M97" s="165"/>
      <c r="N97" s="165"/>
      <c r="O97" s="165"/>
      <c r="P97" s="165"/>
      <c r="Q97" s="165"/>
      <c r="R97" s="165"/>
      <c r="S97" s="165"/>
    </row>
    <row r="98" spans="1:19" ht="20.100000000000001" customHeight="1" thickBot="1" x14ac:dyDescent="0.2">
      <c r="A98" s="223">
        <f t="shared" si="26"/>
        <v>68</v>
      </c>
      <c r="B98" s="341" t="s">
        <v>8</v>
      </c>
      <c r="C98" s="342"/>
      <c r="D98" s="172"/>
      <c r="E98" s="111" t="s">
        <v>33</v>
      </c>
      <c r="F98" s="141" t="s">
        <v>680</v>
      </c>
      <c r="G98" s="35"/>
      <c r="H98" s="173" t="str">
        <f t="shared" si="27"/>
        <v>未記入</v>
      </c>
      <c r="I98" s="173"/>
      <c r="J98" s="56">
        <f t="shared" si="28"/>
        <v>1</v>
      </c>
      <c r="K98" s="165"/>
      <c r="L98" s="165"/>
      <c r="M98" s="165"/>
      <c r="N98" s="165"/>
      <c r="O98" s="165"/>
      <c r="P98" s="165"/>
      <c r="Q98" s="165"/>
      <c r="R98" s="165"/>
      <c r="S98" s="165"/>
    </row>
    <row r="99" spans="1:19" x14ac:dyDescent="0.15">
      <c r="A99" s="216" t="s">
        <v>729</v>
      </c>
      <c r="H99" s="176"/>
      <c r="I99" s="176"/>
      <c r="J99" s="165"/>
      <c r="K99" s="165"/>
      <c r="L99" s="165"/>
      <c r="M99" s="165"/>
      <c r="N99" s="165"/>
      <c r="O99" s="165"/>
      <c r="P99" s="165"/>
      <c r="Q99" s="165"/>
      <c r="R99" s="165"/>
      <c r="S99" s="165"/>
    </row>
  </sheetData>
  <sheetProtection algorithmName="SHA-512" hashValue="3ImN81JS+W2HpW5N6Ywn0IO/KwbE03dQ5593Lg7Boc8VOqmeu0vDq7edTifqopn2QJcsCIt+WPWupKwwL9xE0g==" saltValue="DBmicBnaNQE6LW3MUtLJVw==" spinCount="100000" sheet="1" selectLockedCells="1"/>
  <mergeCells count="32">
    <mergeCell ref="B98:C98"/>
    <mergeCell ref="B97:C97"/>
    <mergeCell ref="B88:C88"/>
    <mergeCell ref="B90:C90"/>
    <mergeCell ref="B93:C93"/>
    <mergeCell ref="B94:C94"/>
    <mergeCell ref="B95:C95"/>
    <mergeCell ref="B92:C92"/>
    <mergeCell ref="B96:C96"/>
    <mergeCell ref="B89:C89"/>
    <mergeCell ref="B66:C66"/>
    <mergeCell ref="B51:B52"/>
    <mergeCell ref="B86:E86"/>
    <mergeCell ref="B56:B59"/>
    <mergeCell ref="B61:C61"/>
    <mergeCell ref="B77:E77"/>
    <mergeCell ref="B78:E78"/>
    <mergeCell ref="B80:E80"/>
    <mergeCell ref="B81:E81"/>
    <mergeCell ref="B62:B63"/>
    <mergeCell ref="B73:E73"/>
    <mergeCell ref="B74:C74"/>
    <mergeCell ref="B75:C75"/>
    <mergeCell ref="B60:C60"/>
    <mergeCell ref="B84:E84"/>
    <mergeCell ref="B10:C10"/>
    <mergeCell ref="B16:B18"/>
    <mergeCell ref="B13:B15"/>
    <mergeCell ref="B50:C50"/>
    <mergeCell ref="B42:B44"/>
    <mergeCell ref="B19:B21"/>
    <mergeCell ref="B32:B37"/>
  </mergeCells>
  <phoneticPr fontId="7"/>
  <dataValidations count="23">
    <dataValidation type="whole" imeMode="halfAlpha" allowBlank="1" showErrorMessage="1" error="13桁の数字を記載してください" prompt="13桁の数字を記入してください" sqref="G40">
      <formula1>1000000000000</formula1>
      <formula2>9999999999999</formula2>
    </dataValidation>
    <dataValidation allowBlank="1" promptTitle="正式名を記入してください" prompt="会社形態（株式会社、合同会社など）も記入してください" sqref="G11"/>
    <dataValidation type="whole" imeMode="halfAlpha" operator="greaterThanOrEqual" allowBlank="1" showErrorMessage="1" error="0以上を記載してください" prompt="アラビア数字で記入してください" sqref="G13:G15">
      <formula1>0</formula1>
    </dataValidation>
    <dataValidation type="textLength" operator="lessThanOrEqual" allowBlank="1" showInputMessage="1" showErrorMessage="1" error="600字以内で記述してください" sqref="G60:G63">
      <formula1>600</formula1>
    </dataValidation>
    <dataValidation operator="greaterThanOrEqual" allowBlank="1" showErrorMessage="1" sqref="G69"/>
    <dataValidation type="textLength" operator="lessThanOrEqual" allowBlank="1" showInputMessage="1" showErrorMessage="1" error="300字以内で記述してください" sqref="G74:G75">
      <formula1>300</formula1>
    </dataValidation>
    <dataValidation type="whole" imeMode="halfAlpha" operator="greaterThanOrEqual" allowBlank="1" showErrorMessage="1" error="百万円未満は四捨五入し、百万円単位の整数値で入力してください" sqref="G22:G23">
      <formula1>0</formula1>
    </dataValidation>
    <dataValidation type="whole" imeMode="halfAlpha" allowBlank="1" showErrorMessage="1" error="百万円未満は四捨五入し、整数値（百万円単位）で入力してください" sqref="G19:G21">
      <formula1>-9999999</formula1>
      <formula2>9999999</formula2>
    </dataValidation>
    <dataValidation type="list" allowBlank="1" showInputMessage="1" showErrorMessage="1" error="リストから選択してください" sqref="G29">
      <formula1>"東証一部に上場している,東証一部に非上場"</formula1>
    </dataValidation>
    <dataValidation type="list" allowBlank="1" showInputMessage="1" showErrorMessage="1" error="リストから選択してください" sqref="G30">
      <formula1>"公正妥当な会計基準に従い作成,基準に従って作成していない"</formula1>
    </dataValidation>
    <dataValidation type="list" allowBlank="1" showInputMessage="1" showErrorMessage="1" error="リストから選択してください" sqref="G32">
      <formula1>"親会社あり,親会社なし"</formula1>
    </dataValidation>
    <dataValidation type="list" allowBlank="1" showInputMessage="1" showErrorMessage="1" error="リストから選択してください" sqref="G36">
      <formula1>"親会社が東証一部に上場している,親会社は東証一部に非上場"</formula1>
    </dataValidation>
    <dataValidation type="whole" imeMode="halfAlpha" operator="greaterThanOrEqual" allowBlank="1" showErrorMessage="1" error="百万円未満は四捨五入の上、百万円単位の整数値で入力してください" sqref="G12">
      <formula1>0</formula1>
    </dataValidation>
    <dataValidation type="list" allowBlank="1" showInputMessage="1" showErrorMessage="1" error="リストから選択してください" sqref="G25">
      <formula1>業種</formula1>
    </dataValidation>
    <dataValidation type="whole" imeMode="halfAlpha" operator="greaterThanOrEqual" allowBlank="1" showInputMessage="1" showErrorMessage="1" error="百万円未満は四捨五入し、百万円単位の整数値で入力してください" sqref="G34:G35">
      <formula1>0</formula1>
    </dataValidation>
    <dataValidation imeMode="halfAlpha" allowBlank="1" showInputMessage="1" showErrorMessage="1" sqref="G97:G98 G45 G47:G48"/>
    <dataValidation type="list" operator="lessThanOrEqual" allowBlank="1" showInputMessage="1" showErrorMessage="1" error="該当する場合「○」を選択してください" sqref="G56:G59">
      <formula1>"○,　"</formula1>
    </dataValidation>
    <dataValidation type="textLength" operator="lessThanOrEqual" allowBlank="1" showInputMessage="1" showErrorMessage="1" error="100字以内で記述してください" sqref="G53">
      <formula1>100</formula1>
    </dataValidation>
    <dataValidation type="textLength" imeMode="halfAlpha" operator="equal" allowBlank="1" showInputMessage="1" showErrorMessage="1" error="○○○-○○○○の形式で入力してください" sqref="G41 G93">
      <formula1>8</formula1>
    </dataValidation>
    <dataValidation type="whole" imeMode="halfAlpha" operator="greaterThanOrEqual" allowBlank="1" showErrorMessage="1" error="百万円未満は四捨五入し、整数値（百万円単位）で入力してください" sqref="G16:G18">
      <formula1>0</formula1>
    </dataValidation>
    <dataValidation type="list" allowBlank="1" showInputMessage="1" showErrorMessage="1" error="リストから選択してください" prompt="リストから選択してください" sqref="G31">
      <formula1>"被推薦者が誓約書に反していないことを確認している,確認していない"</formula1>
    </dataValidation>
    <dataValidation type="list" operator="lessThanOrEqual" allowBlank="1" showInputMessage="1" showErrorMessage="1" error="リストから選択してください" prompt="リストから選択してください" sqref="G55">
      <formula1>"公表してもよい,公表は不可"</formula1>
    </dataValidation>
    <dataValidation operator="lessThanOrEqual" allowBlank="1" showInputMessage="1" showErrorMessage="1" sqref="G54"/>
  </dataValidations>
  <pageMargins left="0.19685039370078741" right="0.19685039370078741" top="0.39370078740157483" bottom="0.39370078740157483" header="0.19685039370078741" footer="0.19685039370078741"/>
  <pageSetup paperSize="8" scale="74" fitToHeight="0" orientation="portrait" r:id="rId1"/>
  <headerFooter>
    <oddFooter>&amp;C&amp;P</oddFooter>
  </headerFooter>
  <extLst>
    <ext xmlns:x14="http://schemas.microsoft.com/office/spreadsheetml/2009/9/main" uri="{CCE6A557-97BC-4b89-ADB6-D9C93CAAB3DF}">
      <x14:dataValidations xmlns:xm="http://schemas.microsoft.com/office/excel/2006/main" count="4">
        <x14:dataValidation type="list" allowBlank="1" showInputMessage="1" showErrorMessage="1" error="リストから選択してください">
          <x14:formula1>
            <xm:f>※編集不可※!$A$1:$A$47</xm:f>
          </x14:formula1>
          <xm:sqref>G51 G42</xm:sqref>
        </x14:dataValidation>
        <x14:dataValidation type="list" allowBlank="1" showInputMessage="1" showErrorMessage="1" error="リストから選択してください">
          <x14:formula1>
            <xm:f>OFFSET(※編集不可※!$E$1,MATCH($G$25,業種,0)-1,1,1,INDIRECT("※編集不可※!$D"&amp;MATCH($G$25,業種,0)))</xm:f>
          </x14:formula1>
          <xm:sqref>G26</xm:sqref>
        </x14:dataValidation>
        <x14:dataValidation type="list" allowBlank="1" showInputMessage="1" showErrorMessage="1" error="リストから選択してください">
          <x14:formula1>
            <xm:f>OFFSET(※編集不可※!$E$22,MATCH($G$26,※編集不可※!$E$22:$E$118,0)-1,1,1,INDIRECT("※編集不可※!$D"&amp;MATCH($G$26,※編集不可※!$E$22:$E$118,0)+21))</xm:f>
          </x14:formula1>
          <xm:sqref>G27</xm:sqref>
        </x14:dataValidation>
        <x14:dataValidation type="list" allowBlank="1" showInputMessage="1" showErrorMessage="1" error="リストから選択してください" prompt="リストから選択してください">
          <x14:formula1>
            <xm:f>※編集不可※!$AE$1:$AE$24</xm:f>
          </x14:formula1>
          <xm:sqref>G89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459"/>
  <sheetViews>
    <sheetView topLeftCell="S1" workbookViewId="0">
      <selection activeCell="AE23" sqref="AE23"/>
    </sheetView>
  </sheetViews>
  <sheetFormatPr defaultColWidth="8.75" defaultRowHeight="13.5" x14ac:dyDescent="0.15"/>
  <cols>
    <col min="1" max="1" width="10.5" style="178" customWidth="1"/>
    <col min="2" max="2" width="11.875" style="178" customWidth="1"/>
    <col min="3" max="4" width="11.625" style="179" customWidth="1"/>
    <col min="5" max="11" width="11.625" style="178" customWidth="1"/>
    <col min="12" max="13" width="11.625" style="179" customWidth="1"/>
    <col min="14" max="15" width="11.625" style="178" customWidth="1"/>
    <col min="16" max="18" width="11.625" style="179" customWidth="1"/>
    <col min="19" max="29" width="11.625" style="178" customWidth="1"/>
    <col min="30" max="30" width="8.75" style="178"/>
    <col min="31" max="31" width="36.875" style="178" customWidth="1"/>
    <col min="32" max="16384" width="8.75" style="178"/>
  </cols>
  <sheetData>
    <row r="1" spans="1:31" x14ac:dyDescent="0.15">
      <c r="A1" s="1" t="s">
        <v>39</v>
      </c>
      <c r="B1" s="272" t="s">
        <v>746</v>
      </c>
      <c r="C1" s="179" t="s">
        <v>106</v>
      </c>
      <c r="D1" s="179">
        <f ca="1">COUNTA(INDIRECT(E1))</f>
        <v>2</v>
      </c>
      <c r="E1" s="25" t="s">
        <v>689</v>
      </c>
      <c r="F1" s="180" t="s">
        <v>107</v>
      </c>
      <c r="G1" s="180" t="s">
        <v>110</v>
      </c>
      <c r="H1" s="26"/>
      <c r="I1" s="26"/>
      <c r="J1" s="26"/>
      <c r="K1" s="181"/>
      <c r="L1" s="182"/>
      <c r="M1" s="182"/>
      <c r="N1" s="180"/>
      <c r="O1" s="181"/>
      <c r="P1" s="182"/>
      <c r="Q1" s="182"/>
      <c r="R1" s="182"/>
      <c r="S1" s="180"/>
      <c r="T1" s="180"/>
      <c r="U1" s="180"/>
      <c r="V1" s="180"/>
      <c r="W1" s="180"/>
      <c r="X1" s="180"/>
      <c r="Y1" s="180"/>
      <c r="Z1" s="180"/>
      <c r="AA1" s="180"/>
      <c r="AB1" s="180"/>
      <c r="AC1" s="183"/>
      <c r="AE1" s="279" t="s">
        <v>762</v>
      </c>
    </row>
    <row r="2" spans="1:31" x14ac:dyDescent="0.15">
      <c r="A2" s="1" t="s">
        <v>40</v>
      </c>
      <c r="B2" s="272" t="s">
        <v>747</v>
      </c>
      <c r="C2" s="179" t="s">
        <v>109</v>
      </c>
      <c r="D2" s="179">
        <f ca="1">COUNTA(INDIRECT(E2))</f>
        <v>2</v>
      </c>
      <c r="E2" s="27" t="s">
        <v>682</v>
      </c>
      <c r="F2" s="184" t="s">
        <v>701</v>
      </c>
      <c r="G2" s="184" t="s">
        <v>115</v>
      </c>
      <c r="H2" s="28"/>
      <c r="I2" s="28"/>
      <c r="J2" s="28"/>
      <c r="K2" s="185"/>
      <c r="L2" s="186"/>
      <c r="M2" s="186"/>
      <c r="N2" s="184"/>
      <c r="O2" s="185"/>
      <c r="P2" s="186"/>
      <c r="Q2" s="186"/>
      <c r="R2" s="186"/>
      <c r="S2" s="184"/>
      <c r="T2" s="184"/>
      <c r="U2" s="184"/>
      <c r="V2" s="184"/>
      <c r="W2" s="184"/>
      <c r="X2" s="184"/>
      <c r="Y2" s="184"/>
      <c r="Z2" s="184"/>
      <c r="AA2" s="184"/>
      <c r="AB2" s="184"/>
      <c r="AC2" s="187"/>
      <c r="AE2" s="279" t="s">
        <v>763</v>
      </c>
    </row>
    <row r="3" spans="1:31" x14ac:dyDescent="0.15">
      <c r="A3" s="1" t="s">
        <v>41</v>
      </c>
      <c r="B3" s="272" t="s">
        <v>747</v>
      </c>
      <c r="C3" s="179" t="s">
        <v>112</v>
      </c>
      <c r="D3" s="179">
        <f ca="1">COUNTA(INDIRECT(E3))</f>
        <v>1</v>
      </c>
      <c r="E3" s="27" t="s">
        <v>690</v>
      </c>
      <c r="F3" s="184" t="s">
        <v>710</v>
      </c>
      <c r="G3" s="28"/>
      <c r="H3" s="28"/>
      <c r="I3" s="28"/>
      <c r="J3" s="28"/>
      <c r="K3" s="185"/>
      <c r="L3" s="186"/>
      <c r="M3" s="186"/>
      <c r="N3" s="184"/>
      <c r="O3" s="185"/>
      <c r="P3" s="186"/>
      <c r="Q3" s="186"/>
      <c r="R3" s="186"/>
      <c r="S3" s="184"/>
      <c r="T3" s="184"/>
      <c r="U3" s="184"/>
      <c r="V3" s="184"/>
      <c r="W3" s="184"/>
      <c r="X3" s="184"/>
      <c r="Y3" s="184"/>
      <c r="Z3" s="184"/>
      <c r="AA3" s="184"/>
      <c r="AB3" s="184"/>
      <c r="AC3" s="187"/>
      <c r="AE3" s="279" t="s">
        <v>764</v>
      </c>
    </row>
    <row r="4" spans="1:31" x14ac:dyDescent="0.15">
      <c r="A4" s="1" t="s">
        <v>42</v>
      </c>
      <c r="B4" s="272" t="s">
        <v>747</v>
      </c>
      <c r="C4" s="179" t="s">
        <v>114</v>
      </c>
      <c r="D4" s="179">
        <f t="shared" ref="D4:D19" ca="1" si="0">COUNTA(INDIRECT(E4))</f>
        <v>3</v>
      </c>
      <c r="E4" s="27" t="s">
        <v>683</v>
      </c>
      <c r="F4" s="184" t="s">
        <v>120</v>
      </c>
      <c r="G4" s="184" t="s">
        <v>702</v>
      </c>
      <c r="H4" s="184" t="s">
        <v>125</v>
      </c>
      <c r="I4" s="28"/>
      <c r="J4" s="28"/>
      <c r="K4" s="185"/>
      <c r="L4" s="186"/>
      <c r="M4" s="186"/>
      <c r="N4" s="184"/>
      <c r="O4" s="185"/>
      <c r="P4" s="186"/>
      <c r="Q4" s="186"/>
      <c r="R4" s="186"/>
      <c r="S4" s="184"/>
      <c r="T4" s="184"/>
      <c r="U4" s="184"/>
      <c r="V4" s="184"/>
      <c r="W4" s="184"/>
      <c r="X4" s="184"/>
      <c r="Y4" s="184"/>
      <c r="Z4" s="184"/>
      <c r="AA4" s="184"/>
      <c r="AB4" s="184"/>
      <c r="AC4" s="187"/>
      <c r="AE4" s="279" t="s">
        <v>765</v>
      </c>
    </row>
    <row r="5" spans="1:31" x14ac:dyDescent="0.15">
      <c r="A5" s="1" t="s">
        <v>43</v>
      </c>
      <c r="B5" s="272" t="s">
        <v>747</v>
      </c>
      <c r="C5" s="179" t="s">
        <v>117</v>
      </c>
      <c r="D5" s="179">
        <f t="shared" ca="1" si="0"/>
        <v>24</v>
      </c>
      <c r="E5" s="27" t="s">
        <v>684</v>
      </c>
      <c r="F5" s="184" t="s">
        <v>128</v>
      </c>
      <c r="G5" s="184" t="s">
        <v>131</v>
      </c>
      <c r="H5" s="184" t="s">
        <v>134</v>
      </c>
      <c r="I5" s="184" t="s">
        <v>703</v>
      </c>
      <c r="J5" s="184" t="s">
        <v>139</v>
      </c>
      <c r="K5" s="184" t="s">
        <v>142</v>
      </c>
      <c r="L5" s="184" t="s">
        <v>145</v>
      </c>
      <c r="M5" s="184" t="s">
        <v>148</v>
      </c>
      <c r="N5" s="184" t="s">
        <v>151</v>
      </c>
      <c r="O5" s="184" t="s">
        <v>704</v>
      </c>
      <c r="P5" s="184" t="s">
        <v>155</v>
      </c>
      <c r="Q5" s="184" t="s">
        <v>158</v>
      </c>
      <c r="R5" s="184" t="s">
        <v>160</v>
      </c>
      <c r="S5" s="184" t="s">
        <v>162</v>
      </c>
      <c r="T5" s="184" t="s">
        <v>164</v>
      </c>
      <c r="U5" s="184" t="s">
        <v>166</v>
      </c>
      <c r="V5" s="184" t="s">
        <v>168</v>
      </c>
      <c r="W5" s="184" t="s">
        <v>170</v>
      </c>
      <c r="X5" s="184" t="s">
        <v>172</v>
      </c>
      <c r="Y5" s="184" t="s">
        <v>174</v>
      </c>
      <c r="Z5" s="184" t="s">
        <v>176</v>
      </c>
      <c r="AA5" s="184" t="s">
        <v>178</v>
      </c>
      <c r="AB5" s="184" t="s">
        <v>180</v>
      </c>
      <c r="AC5" s="187" t="s">
        <v>182</v>
      </c>
      <c r="AE5" s="279" t="s">
        <v>766</v>
      </c>
    </row>
    <row r="6" spans="1:31" x14ac:dyDescent="0.15">
      <c r="A6" s="1" t="s">
        <v>44</v>
      </c>
      <c r="B6" s="272" t="s">
        <v>747</v>
      </c>
      <c r="C6" s="179" t="s">
        <v>119</v>
      </c>
      <c r="D6" s="179">
        <f t="shared" ca="1" si="0"/>
        <v>4</v>
      </c>
      <c r="E6" s="27" t="s">
        <v>685</v>
      </c>
      <c r="F6" s="184" t="s">
        <v>184</v>
      </c>
      <c r="G6" s="184" t="s">
        <v>186</v>
      </c>
      <c r="H6" s="184" t="s">
        <v>188</v>
      </c>
      <c r="I6" s="184" t="s">
        <v>190</v>
      </c>
      <c r="J6" s="28"/>
      <c r="K6" s="185"/>
      <c r="L6" s="186"/>
      <c r="M6" s="186"/>
      <c r="N6" s="184"/>
      <c r="O6" s="185"/>
      <c r="P6" s="186"/>
      <c r="Q6" s="186"/>
      <c r="R6" s="186"/>
      <c r="S6" s="184"/>
      <c r="T6" s="184"/>
      <c r="U6" s="184"/>
      <c r="V6" s="184"/>
      <c r="W6" s="184"/>
      <c r="X6" s="184"/>
      <c r="Y6" s="184"/>
      <c r="Z6" s="184"/>
      <c r="AA6" s="184"/>
      <c r="AB6" s="184"/>
      <c r="AC6" s="187"/>
      <c r="AE6" s="279" t="s">
        <v>767</v>
      </c>
    </row>
    <row r="7" spans="1:31" x14ac:dyDescent="0.15">
      <c r="A7" s="1" t="s">
        <v>45</v>
      </c>
      <c r="B7" s="272" t="s">
        <v>747</v>
      </c>
      <c r="C7" s="179" t="s">
        <v>122</v>
      </c>
      <c r="D7" s="179">
        <f t="shared" ca="1" si="0"/>
        <v>5</v>
      </c>
      <c r="E7" s="27" t="s">
        <v>686</v>
      </c>
      <c r="F7" s="184" t="s">
        <v>192</v>
      </c>
      <c r="G7" s="184" t="s">
        <v>194</v>
      </c>
      <c r="H7" s="184" t="s">
        <v>196</v>
      </c>
      <c r="I7" s="184" t="s">
        <v>198</v>
      </c>
      <c r="J7" s="184" t="s">
        <v>200</v>
      </c>
      <c r="K7" s="185"/>
      <c r="L7" s="186"/>
      <c r="M7" s="186"/>
      <c r="N7" s="184"/>
      <c r="O7" s="185"/>
      <c r="P7" s="186"/>
      <c r="Q7" s="186"/>
      <c r="R7" s="186"/>
      <c r="S7" s="184"/>
      <c r="T7" s="184"/>
      <c r="U7" s="184"/>
      <c r="V7" s="184"/>
      <c r="W7" s="184"/>
      <c r="X7" s="184"/>
      <c r="Y7" s="184"/>
      <c r="Z7" s="184"/>
      <c r="AA7" s="184"/>
      <c r="AB7" s="184"/>
      <c r="AC7" s="187"/>
      <c r="AE7" s="279" t="s">
        <v>768</v>
      </c>
    </row>
    <row r="8" spans="1:31" x14ac:dyDescent="0.15">
      <c r="A8" s="1" t="s">
        <v>46</v>
      </c>
      <c r="B8" s="272" t="s">
        <v>748</v>
      </c>
      <c r="C8" s="179" t="s">
        <v>124</v>
      </c>
      <c r="D8" s="179">
        <f t="shared" ca="1" si="0"/>
        <v>8</v>
      </c>
      <c r="E8" s="27" t="s">
        <v>691</v>
      </c>
      <c r="F8" s="184" t="s">
        <v>202</v>
      </c>
      <c r="G8" s="184" t="s">
        <v>204</v>
      </c>
      <c r="H8" s="184" t="s">
        <v>206</v>
      </c>
      <c r="I8" s="184" t="s">
        <v>208</v>
      </c>
      <c r="J8" s="184" t="s">
        <v>210</v>
      </c>
      <c r="K8" s="184" t="s">
        <v>212</v>
      </c>
      <c r="L8" s="184" t="s">
        <v>214</v>
      </c>
      <c r="M8" s="184" t="s">
        <v>705</v>
      </c>
      <c r="N8" s="184"/>
      <c r="O8" s="185"/>
      <c r="P8" s="186"/>
      <c r="Q8" s="186"/>
      <c r="R8" s="186"/>
      <c r="S8" s="184"/>
      <c r="T8" s="184"/>
      <c r="U8" s="184"/>
      <c r="V8" s="184"/>
      <c r="W8" s="184"/>
      <c r="X8" s="184"/>
      <c r="Y8" s="184"/>
      <c r="Z8" s="184"/>
      <c r="AA8" s="184"/>
      <c r="AB8" s="184"/>
      <c r="AC8" s="187"/>
      <c r="AE8" s="279" t="s">
        <v>769</v>
      </c>
    </row>
    <row r="9" spans="1:31" x14ac:dyDescent="0.15">
      <c r="A9" s="1" t="s">
        <v>47</v>
      </c>
      <c r="B9" s="272" t="s">
        <v>748</v>
      </c>
      <c r="C9" s="179" t="s">
        <v>127</v>
      </c>
      <c r="D9" s="179">
        <f t="shared" ca="1" si="0"/>
        <v>12</v>
      </c>
      <c r="E9" s="188" t="s">
        <v>699</v>
      </c>
      <c r="F9" s="184" t="s">
        <v>218</v>
      </c>
      <c r="G9" s="184" t="s">
        <v>220</v>
      </c>
      <c r="H9" s="184" t="s">
        <v>222</v>
      </c>
      <c r="I9" s="184" t="s">
        <v>711</v>
      </c>
      <c r="J9" s="184" t="s">
        <v>225</v>
      </c>
      <c r="K9" s="184" t="s">
        <v>227</v>
      </c>
      <c r="L9" s="184" t="s">
        <v>229</v>
      </c>
      <c r="M9" s="184" t="s">
        <v>231</v>
      </c>
      <c r="N9" s="184" t="s">
        <v>233</v>
      </c>
      <c r="O9" s="184" t="s">
        <v>235</v>
      </c>
      <c r="P9" s="184" t="s">
        <v>237</v>
      </c>
      <c r="Q9" s="184" t="s">
        <v>239</v>
      </c>
      <c r="R9" s="186"/>
      <c r="S9" s="184"/>
      <c r="T9" s="184"/>
      <c r="U9" s="184"/>
      <c r="V9" s="184"/>
      <c r="W9" s="184"/>
      <c r="X9" s="184"/>
      <c r="Y9" s="184"/>
      <c r="Z9" s="184"/>
      <c r="AA9" s="184"/>
      <c r="AB9" s="184"/>
      <c r="AC9" s="187"/>
      <c r="AE9" s="279" t="s">
        <v>770</v>
      </c>
    </row>
    <row r="10" spans="1:31" x14ac:dyDescent="0.15">
      <c r="A10" s="1" t="s">
        <v>48</v>
      </c>
      <c r="B10" s="272" t="s">
        <v>748</v>
      </c>
      <c r="C10" s="179" t="s">
        <v>130</v>
      </c>
      <c r="D10" s="179">
        <f t="shared" ca="1" si="0"/>
        <v>6</v>
      </c>
      <c r="E10" s="27" t="s">
        <v>692</v>
      </c>
      <c r="F10" s="184" t="s">
        <v>241</v>
      </c>
      <c r="G10" s="184" t="s">
        <v>243</v>
      </c>
      <c r="H10" s="184" t="s">
        <v>712</v>
      </c>
      <c r="I10" s="184" t="s">
        <v>713</v>
      </c>
      <c r="J10" s="184" t="s">
        <v>247</v>
      </c>
      <c r="K10" s="184" t="s">
        <v>714</v>
      </c>
      <c r="L10" s="186"/>
      <c r="M10" s="186"/>
      <c r="N10" s="184"/>
      <c r="O10" s="185"/>
      <c r="P10" s="186"/>
      <c r="Q10" s="186"/>
      <c r="R10" s="186"/>
      <c r="S10" s="184"/>
      <c r="T10" s="184"/>
      <c r="U10" s="184"/>
      <c r="V10" s="184"/>
      <c r="W10" s="184"/>
      <c r="X10" s="184"/>
      <c r="Y10" s="184"/>
      <c r="Z10" s="184"/>
      <c r="AA10" s="184"/>
      <c r="AB10" s="184"/>
      <c r="AC10" s="187"/>
      <c r="AE10" s="279" t="s">
        <v>771</v>
      </c>
    </row>
    <row r="11" spans="1:31" x14ac:dyDescent="0.15">
      <c r="A11" s="1" t="s">
        <v>49</v>
      </c>
      <c r="B11" s="272" t="s">
        <v>748</v>
      </c>
      <c r="C11" s="179" t="s">
        <v>133</v>
      </c>
      <c r="D11" s="179">
        <f t="shared" ca="1" si="0"/>
        <v>3</v>
      </c>
      <c r="E11" s="27" t="s">
        <v>693</v>
      </c>
      <c r="F11" s="184" t="s">
        <v>250</v>
      </c>
      <c r="G11" s="184" t="s">
        <v>252</v>
      </c>
      <c r="H11" s="184" t="s">
        <v>254</v>
      </c>
      <c r="I11" s="28"/>
      <c r="J11" s="28"/>
      <c r="K11" s="185"/>
      <c r="L11" s="186"/>
      <c r="M11" s="186"/>
      <c r="N11" s="184"/>
      <c r="O11" s="185"/>
      <c r="P11" s="186"/>
      <c r="Q11" s="186"/>
      <c r="R11" s="186"/>
      <c r="S11" s="184"/>
      <c r="T11" s="184"/>
      <c r="U11" s="184"/>
      <c r="V11" s="184"/>
      <c r="W11" s="184"/>
      <c r="X11" s="184"/>
      <c r="Y11" s="184"/>
      <c r="Z11" s="184"/>
      <c r="AA11" s="184"/>
      <c r="AB11" s="184"/>
      <c r="AC11" s="187"/>
      <c r="AE11" s="279" t="s">
        <v>772</v>
      </c>
    </row>
    <row r="12" spans="1:31" x14ac:dyDescent="0.15">
      <c r="A12" s="1" t="s">
        <v>50</v>
      </c>
      <c r="B12" s="272" t="s">
        <v>748</v>
      </c>
      <c r="C12" s="179" t="s">
        <v>136</v>
      </c>
      <c r="D12" s="179">
        <f t="shared" ca="1" si="0"/>
        <v>4</v>
      </c>
      <c r="E12" s="27" t="s">
        <v>694</v>
      </c>
      <c r="F12" s="184" t="s">
        <v>256</v>
      </c>
      <c r="G12" s="184" t="s">
        <v>706</v>
      </c>
      <c r="H12" s="184" t="s">
        <v>259</v>
      </c>
      <c r="I12" s="184" t="s">
        <v>707</v>
      </c>
      <c r="J12" s="28"/>
      <c r="K12" s="185"/>
      <c r="L12" s="186"/>
      <c r="M12" s="186"/>
      <c r="N12" s="184"/>
      <c r="O12" s="185"/>
      <c r="P12" s="186"/>
      <c r="Q12" s="186"/>
      <c r="R12" s="186"/>
      <c r="S12" s="184"/>
      <c r="T12" s="184"/>
      <c r="U12" s="184"/>
      <c r="V12" s="184"/>
      <c r="W12" s="184"/>
      <c r="X12" s="184"/>
      <c r="Y12" s="184"/>
      <c r="Z12" s="184"/>
      <c r="AA12" s="184"/>
      <c r="AB12" s="184"/>
      <c r="AC12" s="187"/>
      <c r="AE12" s="280" t="s">
        <v>784</v>
      </c>
    </row>
    <row r="13" spans="1:31" x14ac:dyDescent="0.15">
      <c r="A13" s="1" t="s">
        <v>51</v>
      </c>
      <c r="B13" s="272" t="s">
        <v>748</v>
      </c>
      <c r="C13" s="179" t="s">
        <v>138</v>
      </c>
      <c r="D13" s="179">
        <f t="shared" ca="1" si="0"/>
        <v>3</v>
      </c>
      <c r="E13" s="27" t="s">
        <v>695</v>
      </c>
      <c r="F13" s="184" t="s">
        <v>262</v>
      </c>
      <c r="G13" s="184" t="s">
        <v>264</v>
      </c>
      <c r="H13" s="184" t="s">
        <v>266</v>
      </c>
      <c r="I13" s="28"/>
      <c r="J13" s="28"/>
      <c r="K13" s="185"/>
      <c r="L13" s="186"/>
      <c r="M13" s="186"/>
      <c r="N13" s="184"/>
      <c r="O13" s="185"/>
      <c r="P13" s="186"/>
      <c r="Q13" s="186"/>
      <c r="R13" s="186"/>
      <c r="S13" s="184"/>
      <c r="T13" s="184"/>
      <c r="U13" s="184"/>
      <c r="V13" s="184"/>
      <c r="W13" s="184"/>
      <c r="X13" s="184"/>
      <c r="Y13" s="184"/>
      <c r="Z13" s="184"/>
      <c r="AA13" s="184"/>
      <c r="AB13" s="184"/>
      <c r="AC13" s="187"/>
      <c r="AE13" s="280" t="s">
        <v>785</v>
      </c>
    </row>
    <row r="14" spans="1:31" x14ac:dyDescent="0.15">
      <c r="A14" s="1" t="s">
        <v>52</v>
      </c>
      <c r="B14" s="272" t="s">
        <v>748</v>
      </c>
      <c r="C14" s="179" t="s">
        <v>141</v>
      </c>
      <c r="D14" s="179">
        <f t="shared" ca="1" si="0"/>
        <v>3</v>
      </c>
      <c r="E14" s="27" t="s">
        <v>696</v>
      </c>
      <c r="F14" s="184" t="s">
        <v>268</v>
      </c>
      <c r="G14" s="184" t="s">
        <v>270</v>
      </c>
      <c r="H14" s="184" t="s">
        <v>272</v>
      </c>
      <c r="I14" s="28"/>
      <c r="J14" s="28"/>
      <c r="K14" s="185"/>
      <c r="L14" s="186"/>
      <c r="M14" s="186"/>
      <c r="N14" s="184"/>
      <c r="O14" s="185"/>
      <c r="P14" s="186"/>
      <c r="Q14" s="186"/>
      <c r="R14" s="186"/>
      <c r="S14" s="184"/>
      <c r="T14" s="184"/>
      <c r="U14" s="184"/>
      <c r="V14" s="184"/>
      <c r="W14" s="184"/>
      <c r="X14" s="184"/>
      <c r="Y14" s="184"/>
      <c r="Z14" s="184"/>
      <c r="AA14" s="184"/>
      <c r="AB14" s="184"/>
      <c r="AC14" s="187"/>
      <c r="AE14" s="280" t="s">
        <v>786</v>
      </c>
    </row>
    <row r="15" spans="1:31" x14ac:dyDescent="0.15">
      <c r="A15" s="1" t="s">
        <v>53</v>
      </c>
      <c r="B15" s="272" t="s">
        <v>748</v>
      </c>
      <c r="C15" s="179" t="s">
        <v>144</v>
      </c>
      <c r="D15" s="179">
        <f t="shared" ca="1" si="0"/>
        <v>2</v>
      </c>
      <c r="E15" s="27" t="s">
        <v>697</v>
      </c>
      <c r="F15" s="184" t="s">
        <v>274</v>
      </c>
      <c r="G15" s="184" t="s">
        <v>715</v>
      </c>
      <c r="H15" s="28"/>
      <c r="I15" s="28"/>
      <c r="J15" s="28"/>
      <c r="K15" s="185"/>
      <c r="L15" s="186"/>
      <c r="M15" s="186"/>
      <c r="N15" s="184"/>
      <c r="O15" s="185"/>
      <c r="P15" s="186"/>
      <c r="Q15" s="186"/>
      <c r="R15" s="186"/>
      <c r="S15" s="184"/>
      <c r="T15" s="184"/>
      <c r="U15" s="184"/>
      <c r="V15" s="184"/>
      <c r="W15" s="184"/>
      <c r="X15" s="184"/>
      <c r="Y15" s="184"/>
      <c r="Z15" s="184"/>
      <c r="AA15" s="184"/>
      <c r="AB15" s="184"/>
      <c r="AC15" s="187"/>
      <c r="AE15" s="280" t="s">
        <v>779</v>
      </c>
    </row>
    <row r="16" spans="1:31" x14ac:dyDescent="0.15">
      <c r="A16" s="1" t="s">
        <v>54</v>
      </c>
      <c r="B16" s="272" t="s">
        <v>749</v>
      </c>
      <c r="C16" s="179" t="s">
        <v>147</v>
      </c>
      <c r="D16" s="179">
        <f t="shared" ca="1" si="0"/>
        <v>3</v>
      </c>
      <c r="E16" s="27" t="s">
        <v>698</v>
      </c>
      <c r="F16" s="184" t="s">
        <v>277</v>
      </c>
      <c r="G16" s="184" t="s">
        <v>279</v>
      </c>
      <c r="H16" s="184" t="s">
        <v>281</v>
      </c>
      <c r="I16" s="28"/>
      <c r="J16" s="28"/>
      <c r="K16" s="185"/>
      <c r="L16" s="186"/>
      <c r="M16" s="186"/>
      <c r="N16" s="184"/>
      <c r="O16" s="185"/>
      <c r="P16" s="186"/>
      <c r="Q16" s="186"/>
      <c r="R16" s="186"/>
      <c r="S16" s="184"/>
      <c r="T16" s="184"/>
      <c r="U16" s="184"/>
      <c r="V16" s="184"/>
      <c r="W16" s="184"/>
      <c r="X16" s="184"/>
      <c r="Y16" s="184"/>
      <c r="Z16" s="184"/>
      <c r="AA16" s="184"/>
      <c r="AB16" s="184"/>
      <c r="AC16" s="187"/>
      <c r="AE16" s="280" t="s">
        <v>780</v>
      </c>
    </row>
    <row r="17" spans="1:31" x14ac:dyDescent="0.15">
      <c r="A17" s="1" t="s">
        <v>55</v>
      </c>
      <c r="B17" s="272" t="s">
        <v>749</v>
      </c>
      <c r="C17" s="179" t="s">
        <v>150</v>
      </c>
      <c r="D17" s="179">
        <f t="shared" ca="1" si="0"/>
        <v>2</v>
      </c>
      <c r="E17" s="27" t="s">
        <v>687</v>
      </c>
      <c r="F17" s="184" t="s">
        <v>283</v>
      </c>
      <c r="G17" s="184" t="s">
        <v>708</v>
      </c>
      <c r="H17" s="28"/>
      <c r="I17" s="28"/>
      <c r="J17" s="28"/>
      <c r="K17" s="185"/>
      <c r="L17" s="186"/>
      <c r="M17" s="186"/>
      <c r="N17" s="184"/>
      <c r="O17" s="185"/>
      <c r="P17" s="186"/>
      <c r="Q17" s="186"/>
      <c r="R17" s="186"/>
      <c r="S17" s="184"/>
      <c r="T17" s="184"/>
      <c r="U17" s="184"/>
      <c r="V17" s="184"/>
      <c r="W17" s="184"/>
      <c r="X17" s="184"/>
      <c r="Y17" s="184"/>
      <c r="Z17" s="184"/>
      <c r="AA17" s="184"/>
      <c r="AB17" s="184"/>
      <c r="AC17" s="187"/>
      <c r="AE17" s="280" t="s">
        <v>781</v>
      </c>
    </row>
    <row r="18" spans="1:31" x14ac:dyDescent="0.15">
      <c r="A18" s="1" t="s">
        <v>56</v>
      </c>
      <c r="B18" s="272" t="s">
        <v>750</v>
      </c>
      <c r="C18" s="179" t="s">
        <v>153</v>
      </c>
      <c r="D18" s="179">
        <f t="shared" ca="1" si="0"/>
        <v>9</v>
      </c>
      <c r="E18" s="27" t="s">
        <v>700</v>
      </c>
      <c r="F18" s="184" t="s">
        <v>286</v>
      </c>
      <c r="G18" s="184" t="s">
        <v>288</v>
      </c>
      <c r="H18" s="184" t="s">
        <v>709</v>
      </c>
      <c r="I18" s="184" t="s">
        <v>291</v>
      </c>
      <c r="J18" s="184" t="s">
        <v>293</v>
      </c>
      <c r="K18" s="184" t="s">
        <v>295</v>
      </c>
      <c r="L18" s="184" t="s">
        <v>297</v>
      </c>
      <c r="M18" s="184" t="s">
        <v>299</v>
      </c>
      <c r="N18" s="184" t="s">
        <v>301</v>
      </c>
      <c r="O18" s="185"/>
      <c r="P18" s="186"/>
      <c r="Q18" s="186"/>
      <c r="R18" s="186"/>
      <c r="S18" s="184"/>
      <c r="T18" s="184"/>
      <c r="U18" s="184"/>
      <c r="V18" s="184"/>
      <c r="W18" s="184"/>
      <c r="X18" s="184"/>
      <c r="Y18" s="184"/>
      <c r="Z18" s="184"/>
      <c r="AA18" s="184"/>
      <c r="AB18" s="184"/>
      <c r="AC18" s="187"/>
      <c r="AE18" s="280" t="s">
        <v>782</v>
      </c>
    </row>
    <row r="19" spans="1:31" ht="14.25" thickBot="1" x14ac:dyDescent="0.2">
      <c r="A19" s="1" t="s">
        <v>57</v>
      </c>
      <c r="B19" s="272" t="s">
        <v>748</v>
      </c>
      <c r="C19" s="179" t="s">
        <v>157</v>
      </c>
      <c r="D19" s="179">
        <f t="shared" ca="1" si="0"/>
        <v>1</v>
      </c>
      <c r="E19" s="29" t="s">
        <v>688</v>
      </c>
      <c r="F19" s="189" t="s">
        <v>305</v>
      </c>
      <c r="G19" s="30"/>
      <c r="H19" s="30"/>
      <c r="I19" s="30"/>
      <c r="J19" s="30"/>
      <c r="K19" s="190"/>
      <c r="L19" s="191"/>
      <c r="M19" s="191"/>
      <c r="N19" s="189"/>
      <c r="O19" s="190"/>
      <c r="P19" s="191"/>
      <c r="Q19" s="191"/>
      <c r="R19" s="191"/>
      <c r="S19" s="189"/>
      <c r="T19" s="189"/>
      <c r="U19" s="189"/>
      <c r="V19" s="189"/>
      <c r="W19" s="189"/>
      <c r="X19" s="189"/>
      <c r="Y19" s="189"/>
      <c r="Z19" s="189"/>
      <c r="AA19" s="189"/>
      <c r="AB19" s="189"/>
      <c r="AC19" s="192"/>
      <c r="AE19" s="280" t="s">
        <v>783</v>
      </c>
    </row>
    <row r="20" spans="1:31" x14ac:dyDescent="0.15">
      <c r="A20" s="1" t="s">
        <v>58</v>
      </c>
      <c r="B20" s="272" t="s">
        <v>748</v>
      </c>
      <c r="C20" s="193"/>
      <c r="D20" s="193"/>
      <c r="E20" s="194"/>
      <c r="F20" s="194"/>
      <c r="G20" s="194"/>
      <c r="H20" s="194"/>
      <c r="I20" s="194"/>
      <c r="J20" s="194"/>
      <c r="K20" s="194"/>
      <c r="O20" s="194"/>
      <c r="AE20" s="279" t="s">
        <v>773</v>
      </c>
    </row>
    <row r="21" spans="1:31" ht="14.25" thickBot="1" x14ac:dyDescent="0.2">
      <c r="A21" s="1" t="s">
        <v>59</v>
      </c>
      <c r="B21" s="272" t="s">
        <v>751</v>
      </c>
      <c r="C21" s="193"/>
      <c r="D21" s="193"/>
      <c r="E21" s="194"/>
      <c r="F21" s="194"/>
      <c r="G21" s="194"/>
      <c r="H21" s="194"/>
      <c r="I21" s="194"/>
      <c r="J21" s="194"/>
      <c r="K21" s="194"/>
      <c r="O21" s="194"/>
      <c r="AE21" s="279" t="s">
        <v>774</v>
      </c>
    </row>
    <row r="22" spans="1:31" x14ac:dyDescent="0.15">
      <c r="A22" s="1" t="s">
        <v>60</v>
      </c>
      <c r="B22" s="272" t="s">
        <v>748</v>
      </c>
      <c r="C22" s="179">
        <v>1</v>
      </c>
      <c r="D22" s="179">
        <f t="shared" ref="D22:D85" ca="1" si="1">COUNTA(INDIRECT(E22))</f>
        <v>4</v>
      </c>
      <c r="E22" s="195" t="s">
        <v>107</v>
      </c>
      <c r="F22" s="180" t="s">
        <v>108</v>
      </c>
      <c r="G22" s="180" t="s">
        <v>111</v>
      </c>
      <c r="H22" s="180" t="s">
        <v>113</v>
      </c>
      <c r="I22" s="180" t="s">
        <v>116</v>
      </c>
      <c r="J22" s="180"/>
      <c r="K22" s="180"/>
      <c r="L22" s="180"/>
      <c r="M22" s="180"/>
      <c r="N22" s="183"/>
      <c r="P22" s="178"/>
      <c r="Q22" s="178"/>
      <c r="R22" s="178"/>
      <c r="AE22" s="279" t="s">
        <v>775</v>
      </c>
    </row>
    <row r="23" spans="1:31" x14ac:dyDescent="0.15">
      <c r="A23" s="1" t="s">
        <v>61</v>
      </c>
      <c r="B23" s="272" t="s">
        <v>751</v>
      </c>
      <c r="C23" s="179">
        <v>2</v>
      </c>
      <c r="D23" s="179">
        <f t="shared" ca="1" si="1"/>
        <v>5</v>
      </c>
      <c r="E23" s="196" t="s">
        <v>110</v>
      </c>
      <c r="F23" s="184" t="s">
        <v>118</v>
      </c>
      <c r="G23" s="184" t="s">
        <v>121</v>
      </c>
      <c r="H23" s="184" t="s">
        <v>123</v>
      </c>
      <c r="I23" s="184" t="s">
        <v>126</v>
      </c>
      <c r="J23" s="184" t="s">
        <v>129</v>
      </c>
      <c r="K23" s="184"/>
      <c r="L23" s="184"/>
      <c r="M23" s="184"/>
      <c r="N23" s="187"/>
      <c r="P23" s="178"/>
      <c r="Q23" s="178"/>
      <c r="R23" s="178"/>
      <c r="AE23" s="279" t="s">
        <v>776</v>
      </c>
    </row>
    <row r="24" spans="1:31" x14ac:dyDescent="0.15">
      <c r="A24" s="1" t="s">
        <v>62</v>
      </c>
      <c r="B24" s="272" t="s">
        <v>751</v>
      </c>
      <c r="C24" s="179">
        <v>3</v>
      </c>
      <c r="D24" s="179">
        <f t="shared" ca="1" si="1"/>
        <v>2</v>
      </c>
      <c r="E24" s="196" t="s">
        <v>701</v>
      </c>
      <c r="F24" s="184" t="s">
        <v>132</v>
      </c>
      <c r="G24" s="184" t="s">
        <v>135</v>
      </c>
      <c r="H24" s="186"/>
      <c r="I24" s="184"/>
      <c r="J24" s="184"/>
      <c r="K24" s="184"/>
      <c r="L24" s="184"/>
      <c r="M24" s="184"/>
      <c r="N24" s="187"/>
      <c r="P24" s="178"/>
      <c r="Q24" s="178"/>
      <c r="R24" s="178"/>
      <c r="AE24" s="280" t="s">
        <v>778</v>
      </c>
    </row>
    <row r="25" spans="1:31" x14ac:dyDescent="0.15">
      <c r="A25" s="1" t="s">
        <v>63</v>
      </c>
      <c r="B25" s="272" t="s">
        <v>750</v>
      </c>
      <c r="C25" s="179">
        <v>4</v>
      </c>
      <c r="D25" s="179">
        <f t="shared" ca="1" si="1"/>
        <v>2</v>
      </c>
      <c r="E25" s="196" t="s">
        <v>115</v>
      </c>
      <c r="F25" s="184" t="s">
        <v>137</v>
      </c>
      <c r="G25" s="184" t="s">
        <v>140</v>
      </c>
      <c r="H25" s="186"/>
      <c r="I25" s="184"/>
      <c r="J25" s="184"/>
      <c r="K25" s="184"/>
      <c r="L25" s="184"/>
      <c r="M25" s="184"/>
      <c r="N25" s="187"/>
      <c r="P25" s="178"/>
      <c r="Q25" s="178"/>
      <c r="R25" s="178"/>
    </row>
    <row r="26" spans="1:31" x14ac:dyDescent="0.15">
      <c r="A26" s="1" t="s">
        <v>64</v>
      </c>
      <c r="B26" s="272" t="s">
        <v>750</v>
      </c>
      <c r="C26" s="179">
        <v>5</v>
      </c>
      <c r="D26" s="179">
        <f t="shared" ca="1" si="1"/>
        <v>6</v>
      </c>
      <c r="E26" s="197" t="s">
        <v>710</v>
      </c>
      <c r="F26" s="184" t="s">
        <v>143</v>
      </c>
      <c r="G26" s="184" t="s">
        <v>146</v>
      </c>
      <c r="H26" s="184" t="s">
        <v>149</v>
      </c>
      <c r="I26" s="184" t="s">
        <v>152</v>
      </c>
      <c r="J26" s="184" t="s">
        <v>154</v>
      </c>
      <c r="K26" s="184" t="s">
        <v>156</v>
      </c>
      <c r="L26" s="184"/>
      <c r="M26" s="184"/>
      <c r="N26" s="187"/>
      <c r="P26" s="178"/>
      <c r="Q26" s="178"/>
      <c r="R26" s="178"/>
    </row>
    <row r="27" spans="1:31" x14ac:dyDescent="0.15">
      <c r="A27" s="1" t="s">
        <v>65</v>
      </c>
      <c r="B27" s="272" t="s">
        <v>750</v>
      </c>
      <c r="C27" s="179">
        <v>6</v>
      </c>
      <c r="D27" s="179">
        <f t="shared" ca="1" si="1"/>
        <v>6</v>
      </c>
      <c r="E27" s="196" t="s">
        <v>120</v>
      </c>
      <c r="F27" s="184" t="s">
        <v>159</v>
      </c>
      <c r="G27" s="184" t="s">
        <v>161</v>
      </c>
      <c r="H27" s="184" t="s">
        <v>163</v>
      </c>
      <c r="I27" s="184" t="s">
        <v>165</v>
      </c>
      <c r="J27" s="184" t="s">
        <v>167</v>
      </c>
      <c r="K27" s="184" t="s">
        <v>169</v>
      </c>
      <c r="L27" s="184"/>
      <c r="M27" s="184"/>
      <c r="N27" s="187"/>
      <c r="P27" s="178"/>
      <c r="Q27" s="178"/>
      <c r="R27" s="178"/>
    </row>
    <row r="28" spans="1:31" x14ac:dyDescent="0.15">
      <c r="A28" s="1" t="s">
        <v>66</v>
      </c>
      <c r="B28" s="272" t="s">
        <v>750</v>
      </c>
      <c r="C28" s="179">
        <v>7</v>
      </c>
      <c r="D28" s="179">
        <f t="shared" ca="1" si="1"/>
        <v>9</v>
      </c>
      <c r="E28" s="197" t="s">
        <v>702</v>
      </c>
      <c r="F28" s="184" t="s">
        <v>171</v>
      </c>
      <c r="G28" s="184" t="s">
        <v>173</v>
      </c>
      <c r="H28" s="184" t="s">
        <v>175</v>
      </c>
      <c r="I28" s="184" t="s">
        <v>177</v>
      </c>
      <c r="J28" s="184" t="s">
        <v>179</v>
      </c>
      <c r="K28" s="184" t="s">
        <v>181</v>
      </c>
      <c r="L28" s="184" t="s">
        <v>183</v>
      </c>
      <c r="M28" s="184" t="s">
        <v>185</v>
      </c>
      <c r="N28" s="187" t="s">
        <v>187</v>
      </c>
      <c r="P28" s="178"/>
      <c r="Q28" s="178"/>
      <c r="R28" s="178"/>
    </row>
    <row r="29" spans="1:31" x14ac:dyDescent="0.15">
      <c r="A29" s="1" t="s">
        <v>67</v>
      </c>
      <c r="B29" s="272" t="s">
        <v>750</v>
      </c>
      <c r="C29" s="179">
        <v>8</v>
      </c>
      <c r="D29" s="179">
        <f t="shared" ca="1" si="1"/>
        <v>5</v>
      </c>
      <c r="E29" s="196" t="s">
        <v>125</v>
      </c>
      <c r="F29" s="184" t="s">
        <v>189</v>
      </c>
      <c r="G29" s="184" t="s">
        <v>191</v>
      </c>
      <c r="H29" s="184" t="s">
        <v>193</v>
      </c>
      <c r="I29" s="184" t="s">
        <v>195</v>
      </c>
      <c r="J29" s="184" t="s">
        <v>197</v>
      </c>
      <c r="K29" s="184"/>
      <c r="L29" s="184"/>
      <c r="M29" s="184"/>
      <c r="N29" s="187"/>
      <c r="P29" s="178"/>
      <c r="Q29" s="178"/>
      <c r="R29" s="178"/>
    </row>
    <row r="30" spans="1:31" x14ac:dyDescent="0.15">
      <c r="A30" s="1" t="s">
        <v>68</v>
      </c>
      <c r="B30" s="272" t="s">
        <v>750</v>
      </c>
      <c r="C30" s="179">
        <v>9</v>
      </c>
      <c r="D30" s="179">
        <f t="shared" ca="1" si="1"/>
        <v>9</v>
      </c>
      <c r="E30" s="196" t="s">
        <v>128</v>
      </c>
      <c r="F30" s="184" t="s">
        <v>199</v>
      </c>
      <c r="G30" s="184" t="s">
        <v>201</v>
      </c>
      <c r="H30" s="184" t="s">
        <v>203</v>
      </c>
      <c r="I30" s="184" t="s">
        <v>205</v>
      </c>
      <c r="J30" s="184" t="s">
        <v>207</v>
      </c>
      <c r="K30" s="184" t="s">
        <v>209</v>
      </c>
      <c r="L30" s="184" t="s">
        <v>211</v>
      </c>
      <c r="M30" s="184" t="s">
        <v>213</v>
      </c>
      <c r="N30" s="187" t="s">
        <v>215</v>
      </c>
      <c r="P30" s="178"/>
      <c r="Q30" s="178"/>
      <c r="R30" s="178"/>
    </row>
    <row r="31" spans="1:31" x14ac:dyDescent="0.15">
      <c r="A31" s="1" t="s">
        <v>69</v>
      </c>
      <c r="B31" s="272" t="s">
        <v>752</v>
      </c>
      <c r="C31" s="179">
        <v>10</v>
      </c>
      <c r="D31" s="179">
        <f t="shared" ca="1" si="1"/>
        <v>6</v>
      </c>
      <c r="E31" s="196" t="s">
        <v>131</v>
      </c>
      <c r="F31" s="184" t="s">
        <v>217</v>
      </c>
      <c r="G31" s="184" t="s">
        <v>219</v>
      </c>
      <c r="H31" s="184" t="s">
        <v>221</v>
      </c>
      <c r="I31" s="184" t="s">
        <v>223</v>
      </c>
      <c r="J31" s="184" t="s">
        <v>224</v>
      </c>
      <c r="K31" s="184" t="s">
        <v>226</v>
      </c>
      <c r="L31" s="184"/>
      <c r="M31" s="184"/>
      <c r="N31" s="187"/>
      <c r="P31" s="178"/>
      <c r="Q31" s="178"/>
      <c r="R31" s="178"/>
    </row>
    <row r="32" spans="1:31" x14ac:dyDescent="0.15">
      <c r="A32" s="1" t="s">
        <v>70</v>
      </c>
      <c r="B32" s="272" t="s">
        <v>752</v>
      </c>
      <c r="C32" s="179">
        <v>11</v>
      </c>
      <c r="D32" s="179">
        <f t="shared" ca="1" si="1"/>
        <v>9</v>
      </c>
      <c r="E32" s="196" t="s">
        <v>134</v>
      </c>
      <c r="F32" s="184" t="s">
        <v>228</v>
      </c>
      <c r="G32" s="184" t="s">
        <v>230</v>
      </c>
      <c r="H32" s="184" t="s">
        <v>232</v>
      </c>
      <c r="I32" s="184" t="s">
        <v>234</v>
      </c>
      <c r="J32" s="184" t="s">
        <v>236</v>
      </c>
      <c r="K32" s="184" t="s">
        <v>238</v>
      </c>
      <c r="L32" s="184" t="s">
        <v>240</v>
      </c>
      <c r="M32" s="184" t="s">
        <v>242</v>
      </c>
      <c r="N32" s="187" t="s">
        <v>244</v>
      </c>
      <c r="P32" s="178"/>
      <c r="Q32" s="178"/>
      <c r="R32" s="178"/>
    </row>
    <row r="33" spans="1:18" x14ac:dyDescent="0.15">
      <c r="A33" s="1" t="s">
        <v>71</v>
      </c>
      <c r="B33" s="272" t="s">
        <v>752</v>
      </c>
      <c r="C33" s="179">
        <v>12</v>
      </c>
      <c r="D33" s="179">
        <f t="shared" ca="1" si="1"/>
        <v>4</v>
      </c>
      <c r="E33" s="196" t="s">
        <v>703</v>
      </c>
      <c r="F33" s="184" t="s">
        <v>245</v>
      </c>
      <c r="G33" s="184" t="s">
        <v>246</v>
      </c>
      <c r="H33" s="184" t="s">
        <v>248</v>
      </c>
      <c r="I33" s="184" t="s">
        <v>249</v>
      </c>
      <c r="J33" s="184"/>
      <c r="K33" s="184"/>
      <c r="L33" s="184"/>
      <c r="M33" s="184"/>
      <c r="N33" s="187"/>
      <c r="P33" s="178"/>
      <c r="Q33" s="178"/>
      <c r="R33" s="178"/>
    </row>
    <row r="34" spans="1:18" x14ac:dyDescent="0.15">
      <c r="A34" s="1" t="s">
        <v>72</v>
      </c>
      <c r="B34" s="272" t="s">
        <v>752</v>
      </c>
      <c r="C34" s="179">
        <v>13</v>
      </c>
      <c r="D34" s="179">
        <f t="shared" ca="1" si="1"/>
        <v>4</v>
      </c>
      <c r="E34" s="196" t="s">
        <v>139</v>
      </c>
      <c r="F34" s="184" t="s">
        <v>251</v>
      </c>
      <c r="G34" s="184" t="s">
        <v>253</v>
      </c>
      <c r="H34" s="184" t="s">
        <v>255</v>
      </c>
      <c r="I34" s="184" t="s">
        <v>257</v>
      </c>
      <c r="J34" s="184"/>
      <c r="K34" s="184"/>
      <c r="L34" s="184"/>
      <c r="M34" s="184"/>
      <c r="N34" s="187"/>
      <c r="P34" s="178"/>
      <c r="Q34" s="178"/>
      <c r="R34" s="178"/>
    </row>
    <row r="35" spans="1:18" x14ac:dyDescent="0.15">
      <c r="A35" s="1" t="s">
        <v>73</v>
      </c>
      <c r="B35" s="272" t="s">
        <v>752</v>
      </c>
      <c r="C35" s="179">
        <v>14</v>
      </c>
      <c r="D35" s="179">
        <f t="shared" ca="1" si="1"/>
        <v>6</v>
      </c>
      <c r="E35" s="196" t="s">
        <v>142</v>
      </c>
      <c r="F35" s="184" t="s">
        <v>258</v>
      </c>
      <c r="G35" s="184" t="s">
        <v>260</v>
      </c>
      <c r="H35" s="184" t="s">
        <v>261</v>
      </c>
      <c r="I35" s="184" t="s">
        <v>263</v>
      </c>
      <c r="J35" s="184" t="s">
        <v>265</v>
      </c>
      <c r="K35" s="184" t="s">
        <v>267</v>
      </c>
      <c r="L35" s="184"/>
      <c r="M35" s="184"/>
      <c r="N35" s="187"/>
      <c r="P35" s="178"/>
      <c r="Q35" s="178"/>
      <c r="R35" s="178"/>
    </row>
    <row r="36" spans="1:18" x14ac:dyDescent="0.15">
      <c r="A36" s="1" t="s">
        <v>74</v>
      </c>
      <c r="B36" s="272" t="s">
        <v>753</v>
      </c>
      <c r="C36" s="179">
        <v>15</v>
      </c>
      <c r="D36" s="179">
        <f t="shared" ca="1" si="1"/>
        <v>4</v>
      </c>
      <c r="E36" s="196" t="s">
        <v>145</v>
      </c>
      <c r="F36" s="184" t="s">
        <v>269</v>
      </c>
      <c r="G36" s="184" t="s">
        <v>271</v>
      </c>
      <c r="H36" s="184" t="s">
        <v>273</v>
      </c>
      <c r="I36" s="184" t="s">
        <v>275</v>
      </c>
      <c r="J36" s="184"/>
      <c r="K36" s="184"/>
      <c r="L36" s="184"/>
      <c r="M36" s="184"/>
      <c r="N36" s="187"/>
      <c r="P36" s="178"/>
      <c r="Q36" s="178"/>
      <c r="R36" s="178"/>
    </row>
    <row r="37" spans="1:18" x14ac:dyDescent="0.15">
      <c r="A37" s="1" t="s">
        <v>75</v>
      </c>
      <c r="B37" s="272" t="s">
        <v>753</v>
      </c>
      <c r="C37" s="179">
        <v>16</v>
      </c>
      <c r="D37" s="179">
        <f t="shared" ca="1" si="1"/>
        <v>7</v>
      </c>
      <c r="E37" s="196" t="s">
        <v>148</v>
      </c>
      <c r="F37" s="184" t="s">
        <v>276</v>
      </c>
      <c r="G37" s="184" t="s">
        <v>278</v>
      </c>
      <c r="H37" s="184" t="s">
        <v>280</v>
      </c>
      <c r="I37" s="184" t="s">
        <v>282</v>
      </c>
      <c r="J37" s="184" t="s">
        <v>284</v>
      </c>
      <c r="K37" s="184" t="s">
        <v>285</v>
      </c>
      <c r="L37" s="184" t="s">
        <v>287</v>
      </c>
      <c r="M37" s="184"/>
      <c r="N37" s="187"/>
      <c r="P37" s="178"/>
      <c r="Q37" s="178"/>
      <c r="R37" s="178"/>
    </row>
    <row r="38" spans="1:18" x14ac:dyDescent="0.15">
      <c r="A38" s="1" t="s">
        <v>76</v>
      </c>
      <c r="B38" s="272" t="s">
        <v>753</v>
      </c>
      <c r="C38" s="179">
        <v>17</v>
      </c>
      <c r="D38" s="179">
        <f t="shared" ca="1" si="1"/>
        <v>5</v>
      </c>
      <c r="E38" s="196" t="s">
        <v>151</v>
      </c>
      <c r="F38" s="184" t="s">
        <v>289</v>
      </c>
      <c r="G38" s="184" t="s">
        <v>290</v>
      </c>
      <c r="H38" s="184" t="s">
        <v>292</v>
      </c>
      <c r="I38" s="184" t="s">
        <v>294</v>
      </c>
      <c r="J38" s="184" t="s">
        <v>296</v>
      </c>
      <c r="K38" s="184"/>
      <c r="L38" s="184"/>
      <c r="M38" s="184"/>
      <c r="N38" s="187"/>
      <c r="P38" s="178"/>
      <c r="Q38" s="178"/>
      <c r="R38" s="178"/>
    </row>
    <row r="39" spans="1:18" x14ac:dyDescent="0.15">
      <c r="A39" s="1" t="s">
        <v>77</v>
      </c>
      <c r="B39" s="272" t="s">
        <v>753</v>
      </c>
      <c r="C39" s="179">
        <v>18</v>
      </c>
      <c r="D39" s="179">
        <f t="shared" ca="1" si="1"/>
        <v>6</v>
      </c>
      <c r="E39" s="196" t="s">
        <v>704</v>
      </c>
      <c r="F39" s="184" t="s">
        <v>298</v>
      </c>
      <c r="G39" s="184" t="s">
        <v>300</v>
      </c>
      <c r="H39" s="184" t="s">
        <v>302</v>
      </c>
      <c r="I39" s="184" t="s">
        <v>303</v>
      </c>
      <c r="J39" s="184" t="s">
        <v>304</v>
      </c>
      <c r="K39" s="184" t="s">
        <v>306</v>
      </c>
      <c r="L39" s="184"/>
      <c r="M39" s="184"/>
      <c r="N39" s="187"/>
      <c r="P39" s="178"/>
      <c r="Q39" s="178"/>
      <c r="R39" s="178"/>
    </row>
    <row r="40" spans="1:18" x14ac:dyDescent="0.15">
      <c r="A40" s="1" t="s">
        <v>78</v>
      </c>
      <c r="B40" s="272" t="s">
        <v>754</v>
      </c>
      <c r="C40" s="179">
        <v>19</v>
      </c>
      <c r="D40" s="179">
        <f t="shared" ca="1" si="1"/>
        <v>4</v>
      </c>
      <c r="E40" s="196" t="s">
        <v>155</v>
      </c>
      <c r="F40" s="184" t="s">
        <v>307</v>
      </c>
      <c r="G40" s="184" t="s">
        <v>308</v>
      </c>
      <c r="H40" s="184" t="s">
        <v>309</v>
      </c>
      <c r="I40" s="184" t="s">
        <v>310</v>
      </c>
      <c r="J40" s="184"/>
      <c r="K40" s="184"/>
      <c r="L40" s="184"/>
      <c r="M40" s="184"/>
      <c r="N40" s="187"/>
      <c r="P40" s="178"/>
      <c r="Q40" s="178"/>
      <c r="R40" s="178"/>
    </row>
    <row r="41" spans="1:18" x14ac:dyDescent="0.15">
      <c r="A41" s="1" t="s">
        <v>79</v>
      </c>
      <c r="B41" s="272" t="s">
        <v>754</v>
      </c>
      <c r="C41" s="179">
        <v>20</v>
      </c>
      <c r="D41" s="179">
        <f t="shared" ca="1" si="1"/>
        <v>9</v>
      </c>
      <c r="E41" s="196" t="s">
        <v>158</v>
      </c>
      <c r="F41" s="184" t="s">
        <v>311</v>
      </c>
      <c r="G41" s="184" t="s">
        <v>312</v>
      </c>
      <c r="H41" s="184" t="s">
        <v>313</v>
      </c>
      <c r="I41" s="184" t="s">
        <v>314</v>
      </c>
      <c r="J41" s="184" t="s">
        <v>315</v>
      </c>
      <c r="K41" s="184" t="s">
        <v>316</v>
      </c>
      <c r="L41" s="184" t="s">
        <v>317</v>
      </c>
      <c r="M41" s="184" t="s">
        <v>318</v>
      </c>
      <c r="N41" s="187" t="s">
        <v>319</v>
      </c>
      <c r="P41" s="178"/>
      <c r="Q41" s="178"/>
      <c r="R41" s="178"/>
    </row>
    <row r="42" spans="1:18" x14ac:dyDescent="0.15">
      <c r="A42" s="1" t="s">
        <v>80</v>
      </c>
      <c r="B42" s="272" t="s">
        <v>754</v>
      </c>
      <c r="C42" s="179">
        <v>21</v>
      </c>
      <c r="D42" s="179">
        <f t="shared" ca="1" si="1"/>
        <v>9</v>
      </c>
      <c r="E42" s="196" t="s">
        <v>160</v>
      </c>
      <c r="F42" s="184" t="s">
        <v>320</v>
      </c>
      <c r="G42" s="184" t="s">
        <v>321</v>
      </c>
      <c r="H42" s="184" t="s">
        <v>322</v>
      </c>
      <c r="I42" s="184" t="s">
        <v>323</v>
      </c>
      <c r="J42" s="184" t="s">
        <v>324</v>
      </c>
      <c r="K42" s="184" t="s">
        <v>325</v>
      </c>
      <c r="L42" s="184" t="s">
        <v>326</v>
      </c>
      <c r="M42" s="184" t="s">
        <v>327</v>
      </c>
      <c r="N42" s="187" t="s">
        <v>328</v>
      </c>
      <c r="P42" s="178"/>
      <c r="Q42" s="178"/>
      <c r="R42" s="178"/>
    </row>
    <row r="43" spans="1:18" x14ac:dyDescent="0.15">
      <c r="A43" s="1" t="s">
        <v>81</v>
      </c>
      <c r="B43" s="272" t="s">
        <v>754</v>
      </c>
      <c r="C43" s="179">
        <v>22</v>
      </c>
      <c r="D43" s="179">
        <f t="shared" ca="1" si="1"/>
        <v>6</v>
      </c>
      <c r="E43" s="196" t="s">
        <v>162</v>
      </c>
      <c r="F43" s="184" t="s">
        <v>329</v>
      </c>
      <c r="G43" s="184" t="s">
        <v>330</v>
      </c>
      <c r="H43" s="184" t="s">
        <v>331</v>
      </c>
      <c r="I43" s="184" t="s">
        <v>332</v>
      </c>
      <c r="J43" s="184" t="s">
        <v>333</v>
      </c>
      <c r="K43" s="184" t="s">
        <v>334</v>
      </c>
      <c r="L43" s="184"/>
      <c r="M43" s="184"/>
      <c r="N43" s="187"/>
      <c r="P43" s="178"/>
      <c r="Q43" s="178"/>
      <c r="R43" s="178"/>
    </row>
    <row r="44" spans="1:18" x14ac:dyDescent="0.15">
      <c r="A44" s="1" t="s">
        <v>82</v>
      </c>
      <c r="B44" s="272" t="s">
        <v>754</v>
      </c>
      <c r="C44" s="179">
        <v>23</v>
      </c>
      <c r="D44" s="179">
        <f t="shared" ca="1" si="1"/>
        <v>6</v>
      </c>
      <c r="E44" s="196" t="s">
        <v>164</v>
      </c>
      <c r="F44" s="184" t="s">
        <v>335</v>
      </c>
      <c r="G44" s="184" t="s">
        <v>336</v>
      </c>
      <c r="H44" s="184" t="s">
        <v>337</v>
      </c>
      <c r="I44" s="184" t="s">
        <v>338</v>
      </c>
      <c r="J44" s="184" t="s">
        <v>339</v>
      </c>
      <c r="K44" s="184" t="s">
        <v>340</v>
      </c>
      <c r="L44" s="184"/>
      <c r="M44" s="184"/>
      <c r="N44" s="187"/>
      <c r="P44" s="178"/>
      <c r="Q44" s="178"/>
      <c r="R44" s="178"/>
    </row>
    <row r="45" spans="1:18" x14ac:dyDescent="0.15">
      <c r="A45" s="1" t="s">
        <v>83</v>
      </c>
      <c r="B45" s="272" t="s">
        <v>754</v>
      </c>
      <c r="C45" s="179">
        <v>24</v>
      </c>
      <c r="D45" s="179">
        <f t="shared" ca="1" si="1"/>
        <v>9</v>
      </c>
      <c r="E45" s="196" t="s">
        <v>166</v>
      </c>
      <c r="F45" s="184" t="s">
        <v>341</v>
      </c>
      <c r="G45" s="184" t="s">
        <v>342</v>
      </c>
      <c r="H45" s="184" t="s">
        <v>343</v>
      </c>
      <c r="I45" s="184" t="s">
        <v>344</v>
      </c>
      <c r="J45" s="184" t="s">
        <v>345</v>
      </c>
      <c r="K45" s="184" t="s">
        <v>346</v>
      </c>
      <c r="L45" s="184" t="s">
        <v>347</v>
      </c>
      <c r="M45" s="184" t="s">
        <v>348</v>
      </c>
      <c r="N45" s="187" t="s">
        <v>349</v>
      </c>
      <c r="P45" s="178"/>
      <c r="Q45" s="178"/>
      <c r="R45" s="178"/>
    </row>
    <row r="46" spans="1:18" x14ac:dyDescent="0.15">
      <c r="A46" s="1" t="s">
        <v>84</v>
      </c>
      <c r="B46" s="272" t="s">
        <v>754</v>
      </c>
      <c r="C46" s="179">
        <v>25</v>
      </c>
      <c r="D46" s="179">
        <f t="shared" ca="1" si="1"/>
        <v>4</v>
      </c>
      <c r="E46" s="196" t="s">
        <v>168</v>
      </c>
      <c r="F46" s="184" t="s">
        <v>350</v>
      </c>
      <c r="G46" s="184" t="s">
        <v>351</v>
      </c>
      <c r="H46" s="184" t="s">
        <v>352</v>
      </c>
      <c r="I46" s="184" t="s">
        <v>353</v>
      </c>
      <c r="J46" s="184"/>
      <c r="K46" s="184"/>
      <c r="L46" s="184"/>
      <c r="M46" s="184"/>
      <c r="N46" s="187"/>
      <c r="P46" s="178"/>
      <c r="Q46" s="178"/>
      <c r="R46" s="178"/>
    </row>
    <row r="47" spans="1:18" x14ac:dyDescent="0.15">
      <c r="A47" s="1" t="s">
        <v>85</v>
      </c>
      <c r="B47" s="272" t="s">
        <v>755</v>
      </c>
      <c r="C47" s="179">
        <v>26</v>
      </c>
      <c r="D47" s="179">
        <f t="shared" ca="1" si="1"/>
        <v>8</v>
      </c>
      <c r="E47" s="196" t="s">
        <v>170</v>
      </c>
      <c r="F47" s="184" t="s">
        <v>354</v>
      </c>
      <c r="G47" s="184" t="s">
        <v>355</v>
      </c>
      <c r="H47" s="184" t="s">
        <v>356</v>
      </c>
      <c r="I47" s="184" t="s">
        <v>357</v>
      </c>
      <c r="J47" s="184" t="s">
        <v>358</v>
      </c>
      <c r="K47" s="184" t="s">
        <v>359</v>
      </c>
      <c r="L47" s="184" t="s">
        <v>360</v>
      </c>
      <c r="M47" s="184" t="s">
        <v>361</v>
      </c>
      <c r="N47" s="187"/>
      <c r="P47" s="178"/>
      <c r="Q47" s="178"/>
      <c r="R47" s="178"/>
    </row>
    <row r="48" spans="1:18" x14ac:dyDescent="0.15">
      <c r="C48" s="179">
        <v>27</v>
      </c>
      <c r="D48" s="179">
        <f t="shared" ca="1" si="1"/>
        <v>6</v>
      </c>
      <c r="E48" s="196" t="s">
        <v>172</v>
      </c>
      <c r="F48" s="184" t="s">
        <v>362</v>
      </c>
      <c r="G48" s="184" t="s">
        <v>363</v>
      </c>
      <c r="H48" s="184" t="s">
        <v>364</v>
      </c>
      <c r="I48" s="184" t="s">
        <v>365</v>
      </c>
      <c r="J48" s="184" t="s">
        <v>366</v>
      </c>
      <c r="K48" s="184" t="s">
        <v>367</v>
      </c>
      <c r="L48" s="184"/>
      <c r="M48" s="184"/>
      <c r="N48" s="187"/>
      <c r="P48" s="178"/>
      <c r="Q48" s="178"/>
      <c r="R48" s="178"/>
    </row>
    <row r="49" spans="3:18" x14ac:dyDescent="0.15">
      <c r="C49" s="179">
        <v>28</v>
      </c>
      <c r="D49" s="179">
        <f t="shared" ca="1" si="1"/>
        <v>6</v>
      </c>
      <c r="E49" s="196" t="s">
        <v>174</v>
      </c>
      <c r="F49" s="184" t="s">
        <v>368</v>
      </c>
      <c r="G49" s="184" t="s">
        <v>369</v>
      </c>
      <c r="H49" s="184" t="s">
        <v>370</v>
      </c>
      <c r="I49" s="184" t="s">
        <v>371</v>
      </c>
      <c r="J49" s="184" t="s">
        <v>372</v>
      </c>
      <c r="K49" s="184" t="s">
        <v>373</v>
      </c>
      <c r="L49" s="184"/>
      <c r="M49" s="184"/>
      <c r="N49" s="187"/>
      <c r="P49" s="178"/>
      <c r="Q49" s="178"/>
      <c r="R49" s="178"/>
    </row>
    <row r="50" spans="3:18" x14ac:dyDescent="0.15">
      <c r="C50" s="179">
        <v>29</v>
      </c>
      <c r="D50" s="179">
        <f t="shared" ca="1" si="1"/>
        <v>8</v>
      </c>
      <c r="E50" s="196" t="s">
        <v>176</v>
      </c>
      <c r="F50" s="184" t="s">
        <v>374</v>
      </c>
      <c r="G50" s="184" t="s">
        <v>375</v>
      </c>
      <c r="H50" s="184" t="s">
        <v>376</v>
      </c>
      <c r="I50" s="184" t="s">
        <v>377</v>
      </c>
      <c r="J50" s="184" t="s">
        <v>378</v>
      </c>
      <c r="K50" s="184" t="s">
        <v>379</v>
      </c>
      <c r="L50" s="184" t="s">
        <v>380</v>
      </c>
      <c r="M50" s="184" t="s">
        <v>381</v>
      </c>
      <c r="N50" s="187"/>
      <c r="P50" s="178"/>
      <c r="Q50" s="178"/>
      <c r="R50" s="178"/>
    </row>
    <row r="51" spans="3:18" x14ac:dyDescent="0.15">
      <c r="C51" s="179">
        <v>30</v>
      </c>
      <c r="D51" s="179">
        <f t="shared" ca="1" si="1"/>
        <v>3</v>
      </c>
      <c r="E51" s="196" t="s">
        <v>178</v>
      </c>
      <c r="F51" s="184" t="s">
        <v>382</v>
      </c>
      <c r="G51" s="184" t="s">
        <v>383</v>
      </c>
      <c r="H51" s="184" t="s">
        <v>384</v>
      </c>
      <c r="I51" s="184"/>
      <c r="J51" s="184"/>
      <c r="K51" s="184"/>
      <c r="L51" s="184"/>
      <c r="M51" s="184"/>
      <c r="N51" s="187"/>
      <c r="P51" s="178"/>
      <c r="Q51" s="178"/>
      <c r="R51" s="178"/>
    </row>
    <row r="52" spans="3:18" x14ac:dyDescent="0.15">
      <c r="C52" s="179">
        <v>31</v>
      </c>
      <c r="D52" s="179">
        <f t="shared" ca="1" si="1"/>
        <v>6</v>
      </c>
      <c r="E52" s="196" t="s">
        <v>180</v>
      </c>
      <c r="F52" s="184" t="s">
        <v>385</v>
      </c>
      <c r="G52" s="184" t="s">
        <v>386</v>
      </c>
      <c r="H52" s="184" t="s">
        <v>387</v>
      </c>
      <c r="I52" s="184" t="s">
        <v>388</v>
      </c>
      <c r="J52" s="184" t="s">
        <v>389</v>
      </c>
      <c r="K52" s="184" t="s">
        <v>390</v>
      </c>
      <c r="L52" s="184"/>
      <c r="M52" s="184"/>
      <c r="N52" s="187"/>
      <c r="P52" s="178"/>
      <c r="Q52" s="178"/>
      <c r="R52" s="178"/>
    </row>
    <row r="53" spans="3:18" x14ac:dyDescent="0.15">
      <c r="C53" s="179">
        <v>32</v>
      </c>
      <c r="D53" s="179">
        <f t="shared" ca="1" si="1"/>
        <v>9</v>
      </c>
      <c r="E53" s="196" t="s">
        <v>182</v>
      </c>
      <c r="F53" s="184" t="s">
        <v>391</v>
      </c>
      <c r="G53" s="184" t="s">
        <v>392</v>
      </c>
      <c r="H53" s="184" t="s">
        <v>393</v>
      </c>
      <c r="I53" s="184" t="s">
        <v>394</v>
      </c>
      <c r="J53" s="184" t="s">
        <v>395</v>
      </c>
      <c r="K53" s="184" t="s">
        <v>396</v>
      </c>
      <c r="L53" s="184" t="s">
        <v>397</v>
      </c>
      <c r="M53" s="184" t="s">
        <v>398</v>
      </c>
      <c r="N53" s="187" t="s">
        <v>399</v>
      </c>
      <c r="P53" s="178"/>
      <c r="Q53" s="178"/>
      <c r="R53" s="178"/>
    </row>
    <row r="54" spans="3:18" x14ac:dyDescent="0.15">
      <c r="C54" s="179">
        <v>33</v>
      </c>
      <c r="D54" s="179">
        <f t="shared" ca="1" si="1"/>
        <v>1</v>
      </c>
      <c r="E54" s="196" t="s">
        <v>184</v>
      </c>
      <c r="F54" s="184" t="s">
        <v>184</v>
      </c>
      <c r="G54" s="186"/>
      <c r="H54" s="186"/>
      <c r="I54" s="184"/>
      <c r="J54" s="184"/>
      <c r="K54" s="184"/>
      <c r="L54" s="184"/>
      <c r="M54" s="184"/>
      <c r="N54" s="187"/>
      <c r="P54" s="178"/>
      <c r="Q54" s="178"/>
      <c r="R54" s="178"/>
    </row>
    <row r="55" spans="3:18" x14ac:dyDescent="0.15">
      <c r="C55" s="179">
        <v>34</v>
      </c>
      <c r="D55" s="179">
        <f t="shared" ca="1" si="1"/>
        <v>1</v>
      </c>
      <c r="E55" s="196" t="s">
        <v>186</v>
      </c>
      <c r="F55" s="184" t="s">
        <v>186</v>
      </c>
      <c r="G55" s="186"/>
      <c r="H55" s="186"/>
      <c r="I55" s="184"/>
      <c r="J55" s="184"/>
      <c r="K55" s="184"/>
      <c r="L55" s="184"/>
      <c r="M55" s="184"/>
      <c r="N55" s="187"/>
      <c r="P55" s="178"/>
      <c r="Q55" s="178"/>
      <c r="R55" s="178"/>
    </row>
    <row r="56" spans="3:18" x14ac:dyDescent="0.15">
      <c r="C56" s="179">
        <v>35</v>
      </c>
      <c r="D56" s="179">
        <f t="shared" ca="1" si="1"/>
        <v>1</v>
      </c>
      <c r="E56" s="196" t="s">
        <v>188</v>
      </c>
      <c r="F56" s="184" t="s">
        <v>188</v>
      </c>
      <c r="G56" s="186"/>
      <c r="H56" s="186"/>
      <c r="I56" s="184"/>
      <c r="J56" s="184"/>
      <c r="K56" s="184"/>
      <c r="L56" s="184"/>
      <c r="M56" s="184"/>
      <c r="N56" s="187"/>
      <c r="P56" s="178"/>
      <c r="Q56" s="178"/>
      <c r="R56" s="178"/>
    </row>
    <row r="57" spans="3:18" x14ac:dyDescent="0.15">
      <c r="C57" s="179">
        <v>36</v>
      </c>
      <c r="D57" s="179">
        <f t="shared" ca="1" si="1"/>
        <v>3</v>
      </c>
      <c r="E57" s="196" t="s">
        <v>190</v>
      </c>
      <c r="F57" s="184" t="s">
        <v>400</v>
      </c>
      <c r="G57" s="184" t="s">
        <v>401</v>
      </c>
      <c r="H57" s="184" t="s">
        <v>402</v>
      </c>
      <c r="I57" s="184"/>
      <c r="J57" s="184"/>
      <c r="K57" s="184"/>
      <c r="L57" s="184"/>
      <c r="M57" s="184"/>
      <c r="N57" s="187"/>
      <c r="P57" s="178"/>
      <c r="Q57" s="178"/>
      <c r="R57" s="178"/>
    </row>
    <row r="58" spans="3:18" x14ac:dyDescent="0.15">
      <c r="C58" s="179">
        <v>37</v>
      </c>
      <c r="D58" s="179">
        <f t="shared" ca="1" si="1"/>
        <v>3</v>
      </c>
      <c r="E58" s="196" t="s">
        <v>192</v>
      </c>
      <c r="F58" s="184" t="s">
        <v>403</v>
      </c>
      <c r="G58" s="184" t="s">
        <v>404</v>
      </c>
      <c r="H58" s="184" t="s">
        <v>405</v>
      </c>
      <c r="I58" s="184"/>
      <c r="J58" s="184"/>
      <c r="K58" s="184"/>
      <c r="L58" s="184"/>
      <c r="M58" s="184"/>
      <c r="N58" s="187"/>
      <c r="P58" s="178"/>
      <c r="Q58" s="178"/>
      <c r="R58" s="178"/>
    </row>
    <row r="59" spans="3:18" x14ac:dyDescent="0.15">
      <c r="C59" s="179">
        <v>38</v>
      </c>
      <c r="D59" s="179">
        <f t="shared" ca="1" si="1"/>
        <v>3</v>
      </c>
      <c r="E59" s="196" t="s">
        <v>194</v>
      </c>
      <c r="F59" s="184" t="s">
        <v>406</v>
      </c>
      <c r="G59" s="184" t="s">
        <v>407</v>
      </c>
      <c r="H59" s="184" t="s">
        <v>408</v>
      </c>
      <c r="I59" s="184"/>
      <c r="J59" s="184"/>
      <c r="K59" s="184"/>
      <c r="L59" s="184"/>
      <c r="M59" s="184"/>
      <c r="N59" s="187"/>
      <c r="P59" s="178"/>
      <c r="Q59" s="178"/>
      <c r="R59" s="178"/>
    </row>
    <row r="60" spans="3:18" x14ac:dyDescent="0.15">
      <c r="C60" s="179">
        <v>39</v>
      </c>
      <c r="D60" s="179">
        <f t="shared" ca="1" si="1"/>
        <v>2</v>
      </c>
      <c r="E60" s="196" t="s">
        <v>196</v>
      </c>
      <c r="F60" s="184" t="s">
        <v>409</v>
      </c>
      <c r="G60" s="184" t="s">
        <v>410</v>
      </c>
      <c r="H60" s="186"/>
      <c r="I60" s="184"/>
      <c r="J60" s="184"/>
      <c r="K60" s="184"/>
      <c r="L60" s="184"/>
      <c r="M60" s="184"/>
      <c r="N60" s="187"/>
      <c r="P60" s="178"/>
      <c r="Q60" s="178"/>
      <c r="R60" s="178"/>
    </row>
    <row r="61" spans="3:18" x14ac:dyDescent="0.15">
      <c r="C61" s="179">
        <v>40</v>
      </c>
      <c r="D61" s="179">
        <f t="shared" ca="1" si="1"/>
        <v>1</v>
      </c>
      <c r="E61" s="196" t="s">
        <v>198</v>
      </c>
      <c r="F61" s="184" t="s">
        <v>198</v>
      </c>
      <c r="G61" s="186"/>
      <c r="H61" s="186"/>
      <c r="I61" s="184"/>
      <c r="J61" s="184"/>
      <c r="K61" s="184"/>
      <c r="L61" s="184"/>
      <c r="M61" s="184"/>
      <c r="N61" s="187"/>
      <c r="P61" s="178"/>
      <c r="Q61" s="178"/>
      <c r="R61" s="178"/>
    </row>
    <row r="62" spans="3:18" x14ac:dyDescent="0.15">
      <c r="C62" s="179">
        <v>41</v>
      </c>
      <c r="D62" s="179">
        <f t="shared" ca="1" si="1"/>
        <v>6</v>
      </c>
      <c r="E62" s="196" t="s">
        <v>200</v>
      </c>
      <c r="F62" s="184" t="s">
        <v>411</v>
      </c>
      <c r="G62" s="184" t="s">
        <v>412</v>
      </c>
      <c r="H62" s="184" t="s">
        <v>413</v>
      </c>
      <c r="I62" s="184" t="s">
        <v>414</v>
      </c>
      <c r="J62" s="184" t="s">
        <v>415</v>
      </c>
      <c r="K62" s="184" t="s">
        <v>416</v>
      </c>
      <c r="L62" s="184"/>
      <c r="M62" s="184"/>
      <c r="N62" s="187"/>
      <c r="P62" s="178"/>
      <c r="Q62" s="178"/>
      <c r="R62" s="178"/>
    </row>
    <row r="63" spans="3:18" x14ac:dyDescent="0.15">
      <c r="C63" s="179">
        <v>42</v>
      </c>
      <c r="D63" s="179">
        <f t="shared" ca="1" si="1"/>
        <v>1</v>
      </c>
      <c r="E63" s="196" t="s">
        <v>202</v>
      </c>
      <c r="F63" s="184" t="s">
        <v>202</v>
      </c>
      <c r="G63" s="186"/>
      <c r="H63" s="186"/>
      <c r="I63" s="184"/>
      <c r="J63" s="184"/>
      <c r="K63" s="184"/>
      <c r="L63" s="184"/>
      <c r="M63" s="184"/>
      <c r="N63" s="187"/>
      <c r="P63" s="178"/>
      <c r="Q63" s="178"/>
      <c r="R63" s="178"/>
    </row>
    <row r="64" spans="3:18" x14ac:dyDescent="0.15">
      <c r="C64" s="179">
        <v>43</v>
      </c>
      <c r="D64" s="179">
        <f t="shared" ca="1" si="1"/>
        <v>4</v>
      </c>
      <c r="E64" s="196" t="s">
        <v>204</v>
      </c>
      <c r="F64" s="184" t="s">
        <v>417</v>
      </c>
      <c r="G64" s="184" t="s">
        <v>418</v>
      </c>
      <c r="H64" s="184" t="s">
        <v>419</v>
      </c>
      <c r="I64" s="184" t="s">
        <v>420</v>
      </c>
      <c r="J64" s="184"/>
      <c r="K64" s="184"/>
      <c r="L64" s="184"/>
      <c r="M64" s="184"/>
      <c r="N64" s="187"/>
      <c r="P64" s="178"/>
      <c r="Q64" s="178"/>
      <c r="R64" s="178"/>
    </row>
    <row r="65" spans="3:18" x14ac:dyDescent="0.15">
      <c r="C65" s="179">
        <v>44</v>
      </c>
      <c r="D65" s="179">
        <f t="shared" ca="1" si="1"/>
        <v>5</v>
      </c>
      <c r="E65" s="196" t="s">
        <v>206</v>
      </c>
      <c r="F65" s="184" t="s">
        <v>421</v>
      </c>
      <c r="G65" s="184" t="s">
        <v>422</v>
      </c>
      <c r="H65" s="184" t="s">
        <v>423</v>
      </c>
      <c r="I65" s="184" t="s">
        <v>424</v>
      </c>
      <c r="J65" s="184" t="s">
        <v>425</v>
      </c>
      <c r="K65" s="184"/>
      <c r="L65" s="184"/>
      <c r="M65" s="184"/>
      <c r="N65" s="187"/>
      <c r="P65" s="178"/>
      <c r="Q65" s="178"/>
      <c r="R65" s="178"/>
    </row>
    <row r="66" spans="3:18" x14ac:dyDescent="0.15">
      <c r="C66" s="179">
        <v>45</v>
      </c>
      <c r="D66" s="179">
        <f t="shared" ca="1" si="1"/>
        <v>4</v>
      </c>
      <c r="E66" s="196" t="s">
        <v>208</v>
      </c>
      <c r="F66" s="184" t="s">
        <v>426</v>
      </c>
      <c r="G66" s="184" t="s">
        <v>427</v>
      </c>
      <c r="H66" s="184" t="s">
        <v>428</v>
      </c>
      <c r="I66" s="184" t="s">
        <v>429</v>
      </c>
      <c r="J66" s="184"/>
      <c r="K66" s="184"/>
      <c r="L66" s="184"/>
      <c r="M66" s="184"/>
      <c r="N66" s="187"/>
      <c r="P66" s="178"/>
      <c r="Q66" s="178"/>
      <c r="R66" s="178"/>
    </row>
    <row r="67" spans="3:18" x14ac:dyDescent="0.15">
      <c r="C67" s="179">
        <v>46</v>
      </c>
      <c r="D67" s="179">
        <f t="shared" ca="1" si="1"/>
        <v>2</v>
      </c>
      <c r="E67" s="196" t="s">
        <v>210</v>
      </c>
      <c r="F67" s="184" t="s">
        <v>430</v>
      </c>
      <c r="G67" s="184" t="s">
        <v>431</v>
      </c>
      <c r="H67" s="186"/>
      <c r="I67" s="184"/>
      <c r="J67" s="184"/>
      <c r="K67" s="184"/>
      <c r="L67" s="184"/>
      <c r="M67" s="184"/>
      <c r="N67" s="187"/>
      <c r="P67" s="178"/>
      <c r="Q67" s="178"/>
      <c r="R67" s="178"/>
    </row>
    <row r="68" spans="3:18" x14ac:dyDescent="0.15">
      <c r="C68" s="179">
        <v>47</v>
      </c>
      <c r="D68" s="179">
        <f t="shared" ca="1" si="1"/>
        <v>2</v>
      </c>
      <c r="E68" s="196" t="s">
        <v>212</v>
      </c>
      <c r="F68" s="184" t="s">
        <v>432</v>
      </c>
      <c r="G68" s="184" t="s">
        <v>433</v>
      </c>
      <c r="H68" s="186"/>
      <c r="I68" s="184"/>
      <c r="J68" s="184"/>
      <c r="K68" s="184"/>
      <c r="L68" s="184"/>
      <c r="M68" s="184"/>
      <c r="N68" s="187"/>
      <c r="P68" s="178"/>
      <c r="Q68" s="178"/>
      <c r="R68" s="178"/>
    </row>
    <row r="69" spans="3:18" x14ac:dyDescent="0.15">
      <c r="C69" s="179">
        <v>48</v>
      </c>
      <c r="D69" s="179">
        <f t="shared" ca="1" si="1"/>
        <v>6</v>
      </c>
      <c r="E69" s="196" t="s">
        <v>214</v>
      </c>
      <c r="F69" s="184" t="s">
        <v>434</v>
      </c>
      <c r="G69" s="184" t="s">
        <v>435</v>
      </c>
      <c r="H69" s="184" t="s">
        <v>436</v>
      </c>
      <c r="I69" s="184" t="s">
        <v>437</v>
      </c>
      <c r="J69" s="184" t="s">
        <v>438</v>
      </c>
      <c r="K69" s="184" t="s">
        <v>439</v>
      </c>
      <c r="L69" s="184"/>
      <c r="M69" s="184"/>
      <c r="N69" s="187"/>
      <c r="P69" s="178"/>
      <c r="Q69" s="178"/>
      <c r="R69" s="178"/>
    </row>
    <row r="70" spans="3:18" x14ac:dyDescent="0.15">
      <c r="C70" s="179">
        <v>49</v>
      </c>
      <c r="D70" s="179">
        <f t="shared" ca="1" si="1"/>
        <v>1</v>
      </c>
      <c r="E70" s="196" t="s">
        <v>705</v>
      </c>
      <c r="F70" s="184" t="s">
        <v>216</v>
      </c>
      <c r="G70" s="186"/>
      <c r="H70" s="186"/>
      <c r="I70" s="184"/>
      <c r="J70" s="184"/>
      <c r="K70" s="184"/>
      <c r="L70" s="184"/>
      <c r="M70" s="184"/>
      <c r="N70" s="187"/>
      <c r="P70" s="178"/>
      <c r="Q70" s="178"/>
      <c r="R70" s="178"/>
    </row>
    <row r="71" spans="3:18" x14ac:dyDescent="0.15">
      <c r="C71" s="179">
        <v>50</v>
      </c>
      <c r="D71" s="179">
        <f t="shared" ca="1" si="1"/>
        <v>1</v>
      </c>
      <c r="E71" s="196" t="s">
        <v>218</v>
      </c>
      <c r="F71" s="184" t="s">
        <v>218</v>
      </c>
      <c r="G71" s="186"/>
      <c r="H71" s="186"/>
      <c r="I71" s="184"/>
      <c r="J71" s="184"/>
      <c r="K71" s="184"/>
      <c r="L71" s="184"/>
      <c r="M71" s="184"/>
      <c r="N71" s="187"/>
      <c r="P71" s="178"/>
      <c r="Q71" s="178"/>
      <c r="R71" s="178"/>
    </row>
    <row r="72" spans="3:18" x14ac:dyDescent="0.15">
      <c r="C72" s="179">
        <v>51</v>
      </c>
      <c r="D72" s="179">
        <f t="shared" ca="1" si="1"/>
        <v>3</v>
      </c>
      <c r="E72" s="196" t="s">
        <v>220</v>
      </c>
      <c r="F72" s="184" t="s">
        <v>440</v>
      </c>
      <c r="G72" s="184" t="s">
        <v>441</v>
      </c>
      <c r="H72" s="184" t="s">
        <v>442</v>
      </c>
      <c r="I72" s="184"/>
      <c r="J72" s="184"/>
      <c r="K72" s="184"/>
      <c r="L72" s="184"/>
      <c r="M72" s="184"/>
      <c r="N72" s="187"/>
      <c r="P72" s="178"/>
      <c r="Q72" s="178"/>
      <c r="R72" s="178"/>
    </row>
    <row r="73" spans="3:18" x14ac:dyDescent="0.15">
      <c r="C73" s="179">
        <v>52</v>
      </c>
      <c r="D73" s="179">
        <f t="shared" ca="1" si="1"/>
        <v>2</v>
      </c>
      <c r="E73" s="196" t="s">
        <v>222</v>
      </c>
      <c r="F73" s="184" t="s">
        <v>443</v>
      </c>
      <c r="G73" s="184" t="s">
        <v>444</v>
      </c>
      <c r="H73" s="186"/>
      <c r="I73" s="184"/>
      <c r="J73" s="184"/>
      <c r="K73" s="184"/>
      <c r="L73" s="184"/>
      <c r="M73" s="184"/>
      <c r="N73" s="187"/>
      <c r="P73" s="178"/>
      <c r="Q73" s="178"/>
      <c r="R73" s="178"/>
    </row>
    <row r="74" spans="3:18" x14ac:dyDescent="0.15">
      <c r="C74" s="179">
        <v>53</v>
      </c>
      <c r="D74" s="179">
        <f t="shared" ca="1" si="1"/>
        <v>6</v>
      </c>
      <c r="E74" s="196" t="s">
        <v>711</v>
      </c>
      <c r="F74" s="184" t="s">
        <v>445</v>
      </c>
      <c r="G74" s="184" t="s">
        <v>446</v>
      </c>
      <c r="H74" s="184" t="s">
        <v>447</v>
      </c>
      <c r="I74" s="184" t="s">
        <v>448</v>
      </c>
      <c r="J74" s="184" t="s">
        <v>449</v>
      </c>
      <c r="K74" s="184" t="s">
        <v>450</v>
      </c>
      <c r="L74" s="184"/>
      <c r="M74" s="184"/>
      <c r="N74" s="187"/>
      <c r="P74" s="178"/>
      <c r="Q74" s="178"/>
      <c r="R74" s="178"/>
    </row>
    <row r="75" spans="3:18" x14ac:dyDescent="0.15">
      <c r="C75" s="179">
        <v>54</v>
      </c>
      <c r="D75" s="179">
        <f t="shared" ca="1" si="1"/>
        <v>4</v>
      </c>
      <c r="E75" s="196" t="s">
        <v>225</v>
      </c>
      <c r="F75" s="184" t="s">
        <v>451</v>
      </c>
      <c r="G75" s="184" t="s">
        <v>452</v>
      </c>
      <c r="H75" s="184" t="s">
        <v>453</v>
      </c>
      <c r="I75" s="184" t="s">
        <v>454</v>
      </c>
      <c r="J75" s="184"/>
      <c r="K75" s="184"/>
      <c r="L75" s="184"/>
      <c r="M75" s="184"/>
      <c r="N75" s="187"/>
      <c r="P75" s="178"/>
      <c r="Q75" s="178"/>
      <c r="R75" s="178"/>
    </row>
    <row r="76" spans="3:18" x14ac:dyDescent="0.15">
      <c r="C76" s="179">
        <v>55</v>
      </c>
      <c r="D76" s="179">
        <f t="shared" ca="1" si="1"/>
        <v>4</v>
      </c>
      <c r="E76" s="196" t="s">
        <v>227</v>
      </c>
      <c r="F76" s="184" t="s">
        <v>455</v>
      </c>
      <c r="G76" s="184" t="s">
        <v>456</v>
      </c>
      <c r="H76" s="184" t="s">
        <v>457</v>
      </c>
      <c r="I76" s="184" t="s">
        <v>458</v>
      </c>
      <c r="J76" s="184"/>
      <c r="K76" s="184"/>
      <c r="L76" s="184"/>
      <c r="M76" s="184"/>
      <c r="N76" s="187"/>
      <c r="P76" s="178"/>
      <c r="Q76" s="178"/>
      <c r="R76" s="178"/>
    </row>
    <row r="77" spans="3:18" x14ac:dyDescent="0.15">
      <c r="C77" s="179">
        <v>56</v>
      </c>
      <c r="D77" s="179">
        <f t="shared" ca="1" si="1"/>
        <v>2</v>
      </c>
      <c r="E77" s="196" t="s">
        <v>229</v>
      </c>
      <c r="F77" s="184" t="s">
        <v>459</v>
      </c>
      <c r="G77" s="184" t="s">
        <v>460</v>
      </c>
      <c r="H77" s="186"/>
      <c r="I77" s="184"/>
      <c r="J77" s="184"/>
      <c r="K77" s="184"/>
      <c r="L77" s="184"/>
      <c r="M77" s="184"/>
      <c r="N77" s="187"/>
      <c r="P77" s="178"/>
      <c r="Q77" s="178"/>
      <c r="R77" s="178"/>
    </row>
    <row r="78" spans="3:18" x14ac:dyDescent="0.15">
      <c r="C78" s="179">
        <v>57</v>
      </c>
      <c r="D78" s="179">
        <f t="shared" ca="1" si="1"/>
        <v>5</v>
      </c>
      <c r="E78" s="196" t="s">
        <v>231</v>
      </c>
      <c r="F78" s="184" t="s">
        <v>461</v>
      </c>
      <c r="G78" s="184" t="s">
        <v>462</v>
      </c>
      <c r="H78" s="184" t="s">
        <v>463</v>
      </c>
      <c r="I78" s="184" t="s">
        <v>464</v>
      </c>
      <c r="J78" s="184" t="s">
        <v>465</v>
      </c>
      <c r="K78" s="184"/>
      <c r="L78" s="184"/>
      <c r="M78" s="184"/>
      <c r="N78" s="187"/>
      <c r="P78" s="178"/>
      <c r="Q78" s="178"/>
      <c r="R78" s="178"/>
    </row>
    <row r="79" spans="3:18" x14ac:dyDescent="0.15">
      <c r="C79" s="179">
        <v>58</v>
      </c>
      <c r="D79" s="179">
        <f t="shared" ca="1" si="1"/>
        <v>7</v>
      </c>
      <c r="E79" s="196" t="s">
        <v>233</v>
      </c>
      <c r="F79" s="184" t="s">
        <v>466</v>
      </c>
      <c r="G79" s="184" t="s">
        <v>467</v>
      </c>
      <c r="H79" s="184" t="s">
        <v>468</v>
      </c>
      <c r="I79" s="184" t="s">
        <v>469</v>
      </c>
      <c r="J79" s="184" t="s">
        <v>470</v>
      </c>
      <c r="K79" s="184" t="s">
        <v>471</v>
      </c>
      <c r="L79" s="184" t="s">
        <v>472</v>
      </c>
      <c r="M79" s="184"/>
      <c r="N79" s="187"/>
      <c r="P79" s="178"/>
      <c r="Q79" s="178"/>
      <c r="R79" s="178"/>
    </row>
    <row r="80" spans="3:18" x14ac:dyDescent="0.15">
      <c r="C80" s="179">
        <v>59</v>
      </c>
      <c r="D80" s="179">
        <f t="shared" ca="1" si="1"/>
        <v>3</v>
      </c>
      <c r="E80" s="196" t="s">
        <v>235</v>
      </c>
      <c r="F80" s="184" t="s">
        <v>473</v>
      </c>
      <c r="G80" s="184" t="s">
        <v>474</v>
      </c>
      <c r="H80" s="184" t="s">
        <v>475</v>
      </c>
      <c r="I80" s="184"/>
      <c r="J80" s="184"/>
      <c r="K80" s="184"/>
      <c r="L80" s="184"/>
      <c r="M80" s="184"/>
      <c r="N80" s="187"/>
      <c r="P80" s="178"/>
      <c r="Q80" s="178"/>
      <c r="R80" s="178"/>
    </row>
    <row r="81" spans="3:18" x14ac:dyDescent="0.15">
      <c r="C81" s="179">
        <v>60</v>
      </c>
      <c r="D81" s="179">
        <f t="shared" ca="1" si="1"/>
        <v>9</v>
      </c>
      <c r="E81" s="196" t="s">
        <v>237</v>
      </c>
      <c r="F81" s="184" t="s">
        <v>476</v>
      </c>
      <c r="G81" s="184" t="s">
        <v>477</v>
      </c>
      <c r="H81" s="184" t="s">
        <v>478</v>
      </c>
      <c r="I81" s="184" t="s">
        <v>479</v>
      </c>
      <c r="J81" s="184" t="s">
        <v>480</v>
      </c>
      <c r="K81" s="184" t="s">
        <v>481</v>
      </c>
      <c r="L81" s="184" t="s">
        <v>482</v>
      </c>
      <c r="M81" s="184" t="s">
        <v>483</v>
      </c>
      <c r="N81" s="187" t="s">
        <v>484</v>
      </c>
      <c r="P81" s="178"/>
      <c r="Q81" s="178"/>
      <c r="R81" s="178"/>
    </row>
    <row r="82" spans="3:18" x14ac:dyDescent="0.15">
      <c r="C82" s="179">
        <v>61</v>
      </c>
      <c r="D82" s="179">
        <f t="shared" ca="1" si="1"/>
        <v>3</v>
      </c>
      <c r="E82" s="196" t="s">
        <v>239</v>
      </c>
      <c r="F82" s="184" t="s">
        <v>485</v>
      </c>
      <c r="G82" s="184" t="s">
        <v>486</v>
      </c>
      <c r="H82" s="184" t="s">
        <v>487</v>
      </c>
      <c r="I82" s="184"/>
      <c r="J82" s="184"/>
      <c r="K82" s="184"/>
      <c r="L82" s="184"/>
      <c r="M82" s="184"/>
      <c r="N82" s="187"/>
      <c r="P82" s="178"/>
      <c r="Q82" s="178"/>
      <c r="R82" s="178"/>
    </row>
    <row r="83" spans="3:18" x14ac:dyDescent="0.15">
      <c r="C83" s="179">
        <v>62</v>
      </c>
      <c r="D83" s="179">
        <f t="shared" ca="1" si="1"/>
        <v>2</v>
      </c>
      <c r="E83" s="196" t="s">
        <v>241</v>
      </c>
      <c r="F83" s="184" t="s">
        <v>488</v>
      </c>
      <c r="G83" s="184" t="s">
        <v>489</v>
      </c>
      <c r="H83" s="186"/>
      <c r="I83" s="184"/>
      <c r="J83" s="184"/>
      <c r="K83" s="184"/>
      <c r="L83" s="184"/>
      <c r="M83" s="184"/>
      <c r="N83" s="187"/>
      <c r="P83" s="178"/>
      <c r="Q83" s="178"/>
      <c r="R83" s="178"/>
    </row>
    <row r="84" spans="3:18" x14ac:dyDescent="0.15">
      <c r="C84" s="179">
        <v>63</v>
      </c>
      <c r="D84" s="179">
        <f t="shared" ca="1" si="1"/>
        <v>2</v>
      </c>
      <c r="E84" s="196" t="s">
        <v>243</v>
      </c>
      <c r="F84" s="184" t="s">
        <v>490</v>
      </c>
      <c r="G84" s="184" t="s">
        <v>491</v>
      </c>
      <c r="H84" s="186"/>
      <c r="I84" s="184"/>
      <c r="J84" s="184"/>
      <c r="K84" s="184"/>
      <c r="L84" s="184"/>
      <c r="M84" s="184"/>
      <c r="N84" s="187"/>
      <c r="P84" s="178"/>
      <c r="Q84" s="178"/>
      <c r="R84" s="178"/>
    </row>
    <row r="85" spans="3:18" x14ac:dyDescent="0.15">
      <c r="C85" s="179">
        <v>64</v>
      </c>
      <c r="D85" s="179">
        <f t="shared" ca="1" si="1"/>
        <v>4</v>
      </c>
      <c r="E85" s="196" t="s">
        <v>712</v>
      </c>
      <c r="F85" s="184" t="s">
        <v>492</v>
      </c>
      <c r="G85" s="184" t="s">
        <v>493</v>
      </c>
      <c r="H85" s="184" t="s">
        <v>494</v>
      </c>
      <c r="I85" s="184" t="s">
        <v>495</v>
      </c>
      <c r="J85" s="184"/>
      <c r="K85" s="184"/>
      <c r="L85" s="184"/>
      <c r="M85" s="184"/>
      <c r="N85" s="187"/>
      <c r="P85" s="178"/>
      <c r="Q85" s="178"/>
      <c r="R85" s="178"/>
    </row>
    <row r="86" spans="3:18" x14ac:dyDescent="0.15">
      <c r="C86" s="179">
        <v>65</v>
      </c>
      <c r="D86" s="179">
        <f t="shared" ref="D86:D118" ca="1" si="2">COUNTA(INDIRECT(E86))</f>
        <v>2</v>
      </c>
      <c r="E86" s="196" t="s">
        <v>713</v>
      </c>
      <c r="F86" s="184" t="s">
        <v>496</v>
      </c>
      <c r="G86" s="184" t="s">
        <v>497</v>
      </c>
      <c r="H86" s="186"/>
      <c r="I86" s="184"/>
      <c r="J86" s="184"/>
      <c r="K86" s="184"/>
      <c r="L86" s="184"/>
      <c r="M86" s="184"/>
      <c r="N86" s="187"/>
      <c r="P86" s="178"/>
      <c r="Q86" s="178"/>
      <c r="R86" s="178"/>
    </row>
    <row r="87" spans="3:18" x14ac:dyDescent="0.15">
      <c r="C87" s="179">
        <v>66</v>
      </c>
      <c r="D87" s="179">
        <f t="shared" ca="1" si="2"/>
        <v>3</v>
      </c>
      <c r="E87" s="196" t="s">
        <v>247</v>
      </c>
      <c r="F87" s="184" t="s">
        <v>498</v>
      </c>
      <c r="G87" s="184" t="s">
        <v>499</v>
      </c>
      <c r="H87" s="184" t="s">
        <v>500</v>
      </c>
      <c r="I87" s="184"/>
      <c r="J87" s="184"/>
      <c r="K87" s="184"/>
      <c r="L87" s="184"/>
      <c r="M87" s="184"/>
      <c r="N87" s="187"/>
      <c r="P87" s="178"/>
      <c r="Q87" s="178"/>
      <c r="R87" s="178"/>
    </row>
    <row r="88" spans="3:18" x14ac:dyDescent="0.15">
      <c r="C88" s="179">
        <v>67</v>
      </c>
      <c r="D88" s="179">
        <f t="shared" ca="1" si="2"/>
        <v>5</v>
      </c>
      <c r="E88" s="196" t="s">
        <v>714</v>
      </c>
      <c r="F88" s="184" t="s">
        <v>501</v>
      </c>
      <c r="G88" s="184" t="s">
        <v>502</v>
      </c>
      <c r="H88" s="184" t="s">
        <v>503</v>
      </c>
      <c r="I88" s="184" t="s">
        <v>504</v>
      </c>
      <c r="J88" s="184" t="s">
        <v>505</v>
      </c>
      <c r="K88" s="184"/>
      <c r="L88" s="184"/>
      <c r="M88" s="184"/>
      <c r="N88" s="187"/>
      <c r="P88" s="178"/>
      <c r="Q88" s="178"/>
      <c r="R88" s="178"/>
    </row>
    <row r="89" spans="3:18" x14ac:dyDescent="0.15">
      <c r="C89" s="179">
        <v>68</v>
      </c>
      <c r="D89" s="179">
        <f t="shared" ca="1" si="2"/>
        <v>2</v>
      </c>
      <c r="E89" s="196" t="s">
        <v>250</v>
      </c>
      <c r="F89" s="184" t="s">
        <v>506</v>
      </c>
      <c r="G89" s="184" t="s">
        <v>507</v>
      </c>
      <c r="H89" s="186"/>
      <c r="I89" s="184"/>
      <c r="J89" s="184"/>
      <c r="K89" s="184"/>
      <c r="L89" s="184"/>
      <c r="M89" s="184"/>
      <c r="N89" s="187"/>
      <c r="P89" s="178"/>
      <c r="Q89" s="178"/>
      <c r="R89" s="178"/>
    </row>
    <row r="90" spans="3:18" x14ac:dyDescent="0.15">
      <c r="C90" s="179">
        <v>69</v>
      </c>
      <c r="D90" s="179">
        <f t="shared" ca="1" si="2"/>
        <v>4</v>
      </c>
      <c r="E90" s="196" t="s">
        <v>252</v>
      </c>
      <c r="F90" s="184" t="s">
        <v>508</v>
      </c>
      <c r="G90" s="184" t="s">
        <v>509</v>
      </c>
      <c r="H90" s="184" t="s">
        <v>510</v>
      </c>
      <c r="I90" s="184" t="s">
        <v>511</v>
      </c>
      <c r="J90" s="184"/>
      <c r="K90" s="184"/>
      <c r="L90" s="184"/>
      <c r="M90" s="184"/>
      <c r="N90" s="187"/>
      <c r="P90" s="178"/>
      <c r="Q90" s="178"/>
      <c r="R90" s="178"/>
    </row>
    <row r="91" spans="3:18" x14ac:dyDescent="0.15">
      <c r="C91" s="179">
        <v>70</v>
      </c>
      <c r="D91" s="179">
        <f t="shared" ca="1" si="2"/>
        <v>6</v>
      </c>
      <c r="E91" s="196" t="s">
        <v>254</v>
      </c>
      <c r="F91" s="184" t="s">
        <v>512</v>
      </c>
      <c r="G91" s="184" t="s">
        <v>513</v>
      </c>
      <c r="H91" s="184" t="s">
        <v>514</v>
      </c>
      <c r="I91" s="184" t="s">
        <v>515</v>
      </c>
      <c r="J91" s="184" t="s">
        <v>516</v>
      </c>
      <c r="K91" s="184" t="s">
        <v>517</v>
      </c>
      <c r="L91" s="184"/>
      <c r="M91" s="184"/>
      <c r="N91" s="187"/>
      <c r="P91" s="178"/>
      <c r="Q91" s="178"/>
      <c r="R91" s="178"/>
    </row>
    <row r="92" spans="3:18" x14ac:dyDescent="0.15">
      <c r="C92" s="179">
        <v>71</v>
      </c>
      <c r="D92" s="179">
        <f t="shared" ca="1" si="2"/>
        <v>2</v>
      </c>
      <c r="E92" s="196" t="s">
        <v>256</v>
      </c>
      <c r="F92" s="184" t="s">
        <v>518</v>
      </c>
      <c r="G92" s="184" t="s">
        <v>519</v>
      </c>
      <c r="H92" s="186"/>
      <c r="I92" s="184"/>
      <c r="J92" s="184"/>
      <c r="K92" s="184"/>
      <c r="L92" s="184"/>
      <c r="M92" s="184"/>
      <c r="N92" s="187"/>
      <c r="P92" s="178"/>
      <c r="Q92" s="178"/>
      <c r="R92" s="178"/>
    </row>
    <row r="93" spans="3:18" x14ac:dyDescent="0.15">
      <c r="C93" s="179">
        <v>72</v>
      </c>
      <c r="D93" s="179">
        <f t="shared" ca="1" si="2"/>
        <v>9</v>
      </c>
      <c r="E93" s="196" t="s">
        <v>706</v>
      </c>
      <c r="F93" s="184" t="s">
        <v>520</v>
      </c>
      <c r="G93" s="184" t="s">
        <v>521</v>
      </c>
      <c r="H93" s="184" t="s">
        <v>522</v>
      </c>
      <c r="I93" s="184" t="s">
        <v>523</v>
      </c>
      <c r="J93" s="184" t="s">
        <v>524</v>
      </c>
      <c r="K93" s="184" t="s">
        <v>525</v>
      </c>
      <c r="L93" s="184" t="s">
        <v>526</v>
      </c>
      <c r="M93" s="184" t="s">
        <v>527</v>
      </c>
      <c r="N93" s="187" t="s">
        <v>528</v>
      </c>
      <c r="P93" s="178"/>
      <c r="Q93" s="178"/>
      <c r="R93" s="178"/>
    </row>
    <row r="94" spans="3:18" x14ac:dyDescent="0.15">
      <c r="C94" s="179">
        <v>73</v>
      </c>
      <c r="D94" s="179">
        <f t="shared" ca="1" si="2"/>
        <v>1</v>
      </c>
      <c r="E94" s="196" t="s">
        <v>259</v>
      </c>
      <c r="F94" s="184" t="s">
        <v>259</v>
      </c>
      <c r="G94" s="186"/>
      <c r="H94" s="186"/>
      <c r="I94" s="184"/>
      <c r="J94" s="184"/>
      <c r="K94" s="184"/>
      <c r="L94" s="184"/>
      <c r="M94" s="184"/>
      <c r="N94" s="187"/>
      <c r="P94" s="178"/>
      <c r="Q94" s="178"/>
      <c r="R94" s="178"/>
    </row>
    <row r="95" spans="3:18" x14ac:dyDescent="0.15">
      <c r="C95" s="179">
        <v>74</v>
      </c>
      <c r="D95" s="179">
        <f t="shared" ca="1" si="2"/>
        <v>7</v>
      </c>
      <c r="E95" s="196" t="s">
        <v>707</v>
      </c>
      <c r="F95" s="184" t="s">
        <v>529</v>
      </c>
      <c r="G95" s="184" t="s">
        <v>530</v>
      </c>
      <c r="H95" s="184" t="s">
        <v>531</v>
      </c>
      <c r="I95" s="184" t="s">
        <v>532</v>
      </c>
      <c r="J95" s="184" t="s">
        <v>533</v>
      </c>
      <c r="K95" s="184" t="s">
        <v>534</v>
      </c>
      <c r="L95" s="184" t="s">
        <v>535</v>
      </c>
      <c r="M95" s="184"/>
      <c r="N95" s="187"/>
      <c r="P95" s="178"/>
      <c r="Q95" s="178"/>
      <c r="R95" s="178"/>
    </row>
    <row r="96" spans="3:18" x14ac:dyDescent="0.15">
      <c r="C96" s="179">
        <v>75</v>
      </c>
      <c r="D96" s="179">
        <f t="shared" ca="1" si="2"/>
        <v>4</v>
      </c>
      <c r="E96" s="196" t="s">
        <v>262</v>
      </c>
      <c r="F96" s="184" t="s">
        <v>536</v>
      </c>
      <c r="G96" s="184" t="s">
        <v>537</v>
      </c>
      <c r="H96" s="184" t="s">
        <v>538</v>
      </c>
      <c r="I96" s="184" t="s">
        <v>539</v>
      </c>
      <c r="J96" s="184"/>
      <c r="K96" s="184"/>
      <c r="L96" s="184"/>
      <c r="M96" s="184"/>
      <c r="N96" s="187"/>
      <c r="P96" s="178"/>
      <c r="Q96" s="178"/>
      <c r="R96" s="178"/>
    </row>
    <row r="97" spans="3:18" x14ac:dyDescent="0.15">
      <c r="C97" s="179">
        <v>76</v>
      </c>
      <c r="D97" s="179">
        <f t="shared" ca="1" si="2"/>
        <v>8</v>
      </c>
      <c r="E97" s="196" t="s">
        <v>264</v>
      </c>
      <c r="F97" s="184" t="s">
        <v>540</v>
      </c>
      <c r="G97" s="184" t="s">
        <v>541</v>
      </c>
      <c r="H97" s="184" t="s">
        <v>542</v>
      </c>
      <c r="I97" s="184" t="s">
        <v>543</v>
      </c>
      <c r="J97" s="184" t="s">
        <v>544</v>
      </c>
      <c r="K97" s="184" t="s">
        <v>545</v>
      </c>
      <c r="L97" s="184" t="s">
        <v>546</v>
      </c>
      <c r="M97" s="184" t="s">
        <v>547</v>
      </c>
      <c r="N97" s="187"/>
      <c r="P97" s="178"/>
      <c r="Q97" s="178"/>
      <c r="R97" s="178"/>
    </row>
    <row r="98" spans="3:18" x14ac:dyDescent="0.15">
      <c r="C98" s="179">
        <v>77</v>
      </c>
      <c r="D98" s="179">
        <f t="shared" ca="1" si="2"/>
        <v>2</v>
      </c>
      <c r="E98" s="196" t="s">
        <v>266</v>
      </c>
      <c r="F98" s="184" t="s">
        <v>548</v>
      </c>
      <c r="G98" s="184" t="s">
        <v>549</v>
      </c>
      <c r="H98" s="186"/>
      <c r="I98" s="184"/>
      <c r="J98" s="184"/>
      <c r="K98" s="184"/>
      <c r="L98" s="184"/>
      <c r="M98" s="184"/>
      <c r="N98" s="187"/>
      <c r="P98" s="178"/>
      <c r="Q98" s="178"/>
      <c r="R98" s="178"/>
    </row>
    <row r="99" spans="3:18" x14ac:dyDescent="0.15">
      <c r="C99" s="179">
        <v>78</v>
      </c>
      <c r="D99" s="179">
        <f t="shared" ca="1" si="2"/>
        <v>6</v>
      </c>
      <c r="E99" s="196" t="s">
        <v>268</v>
      </c>
      <c r="F99" s="184" t="s">
        <v>550</v>
      </c>
      <c r="G99" s="184" t="s">
        <v>551</v>
      </c>
      <c r="H99" s="184" t="s">
        <v>552</v>
      </c>
      <c r="I99" s="184" t="s">
        <v>553</v>
      </c>
      <c r="J99" s="184" t="s">
        <v>554</v>
      </c>
      <c r="K99" s="184" t="s">
        <v>555</v>
      </c>
      <c r="L99" s="184"/>
      <c r="M99" s="184"/>
      <c r="N99" s="187"/>
      <c r="P99" s="178"/>
      <c r="Q99" s="178"/>
      <c r="R99" s="178"/>
    </row>
    <row r="100" spans="3:18" x14ac:dyDescent="0.15">
      <c r="C100" s="179">
        <v>79</v>
      </c>
      <c r="D100" s="179">
        <f t="shared" ca="1" si="2"/>
        <v>7</v>
      </c>
      <c r="E100" s="196" t="s">
        <v>270</v>
      </c>
      <c r="F100" s="184" t="s">
        <v>556</v>
      </c>
      <c r="G100" s="184" t="s">
        <v>557</v>
      </c>
      <c r="H100" s="184" t="s">
        <v>558</v>
      </c>
      <c r="I100" s="184" t="s">
        <v>559</v>
      </c>
      <c r="J100" s="184" t="s">
        <v>560</v>
      </c>
      <c r="K100" s="184" t="s">
        <v>561</v>
      </c>
      <c r="L100" s="184" t="s">
        <v>562</v>
      </c>
      <c r="M100" s="184"/>
      <c r="N100" s="187"/>
      <c r="P100" s="178"/>
      <c r="Q100" s="178"/>
      <c r="R100" s="178"/>
    </row>
    <row r="101" spans="3:18" x14ac:dyDescent="0.15">
      <c r="C101" s="179">
        <v>80</v>
      </c>
      <c r="D101" s="179">
        <f t="shared" ca="1" si="2"/>
        <v>7</v>
      </c>
      <c r="E101" s="196" t="s">
        <v>272</v>
      </c>
      <c r="F101" s="184" t="s">
        <v>563</v>
      </c>
      <c r="G101" s="184" t="s">
        <v>564</v>
      </c>
      <c r="H101" s="184" t="s">
        <v>565</v>
      </c>
      <c r="I101" s="184" t="s">
        <v>566</v>
      </c>
      <c r="J101" s="184" t="s">
        <v>567</v>
      </c>
      <c r="K101" s="184" t="s">
        <v>568</v>
      </c>
      <c r="L101" s="184" t="s">
        <v>569</v>
      </c>
      <c r="M101" s="184"/>
      <c r="N101" s="187"/>
      <c r="P101" s="178"/>
      <c r="Q101" s="178"/>
      <c r="R101" s="178"/>
    </row>
    <row r="102" spans="3:18" x14ac:dyDescent="0.15">
      <c r="C102" s="179">
        <v>81</v>
      </c>
      <c r="D102" s="179">
        <f t="shared" ca="1" si="2"/>
        <v>9</v>
      </c>
      <c r="E102" s="196" t="s">
        <v>274</v>
      </c>
      <c r="F102" s="184" t="s">
        <v>570</v>
      </c>
      <c r="G102" s="184" t="s">
        <v>571</v>
      </c>
      <c r="H102" s="184" t="s">
        <v>572</v>
      </c>
      <c r="I102" s="184" t="s">
        <v>573</v>
      </c>
      <c r="J102" s="184" t="s">
        <v>574</v>
      </c>
      <c r="K102" s="184" t="s">
        <v>575</v>
      </c>
      <c r="L102" s="184" t="s">
        <v>576</v>
      </c>
      <c r="M102" s="184" t="s">
        <v>577</v>
      </c>
      <c r="N102" s="187" t="s">
        <v>578</v>
      </c>
      <c r="P102" s="178"/>
      <c r="Q102" s="178"/>
      <c r="R102" s="178"/>
    </row>
    <row r="103" spans="3:18" x14ac:dyDescent="0.15">
      <c r="C103" s="179">
        <v>82</v>
      </c>
      <c r="D103" s="179">
        <f t="shared" ca="1" si="2"/>
        <v>5</v>
      </c>
      <c r="E103" s="196" t="s">
        <v>715</v>
      </c>
      <c r="F103" s="184" t="s">
        <v>579</v>
      </c>
      <c r="G103" s="184" t="s">
        <v>580</v>
      </c>
      <c r="H103" s="184" t="s">
        <v>581</v>
      </c>
      <c r="I103" s="184" t="s">
        <v>582</v>
      </c>
      <c r="J103" s="184" t="s">
        <v>583</v>
      </c>
      <c r="K103" s="184"/>
      <c r="L103" s="184"/>
      <c r="M103" s="184"/>
      <c r="N103" s="187"/>
      <c r="P103" s="178"/>
      <c r="Q103" s="178"/>
      <c r="R103" s="178"/>
    </row>
    <row r="104" spans="3:18" x14ac:dyDescent="0.15">
      <c r="C104" s="179">
        <v>83</v>
      </c>
      <c r="D104" s="179">
        <f t="shared" ca="1" si="2"/>
        <v>6</v>
      </c>
      <c r="E104" s="196" t="s">
        <v>277</v>
      </c>
      <c r="F104" s="184" t="s">
        <v>584</v>
      </c>
      <c r="G104" s="184" t="s">
        <v>585</v>
      </c>
      <c r="H104" s="184" t="s">
        <v>586</v>
      </c>
      <c r="I104" s="184" t="s">
        <v>587</v>
      </c>
      <c r="J104" s="184" t="s">
        <v>588</v>
      </c>
      <c r="K104" s="184" t="s">
        <v>589</v>
      </c>
      <c r="L104" s="184"/>
      <c r="M104" s="184"/>
      <c r="N104" s="187"/>
      <c r="P104" s="178"/>
      <c r="Q104" s="178"/>
      <c r="R104" s="178"/>
    </row>
    <row r="105" spans="3:18" x14ac:dyDescent="0.15">
      <c r="C105" s="179">
        <v>84</v>
      </c>
      <c r="D105" s="179">
        <f t="shared" ca="1" si="2"/>
        <v>3</v>
      </c>
      <c r="E105" s="196" t="s">
        <v>279</v>
      </c>
      <c r="F105" s="184" t="s">
        <v>590</v>
      </c>
      <c r="G105" s="184" t="s">
        <v>591</v>
      </c>
      <c r="H105" s="184" t="s">
        <v>592</v>
      </c>
      <c r="I105" s="184"/>
      <c r="J105" s="184"/>
      <c r="K105" s="184"/>
      <c r="L105" s="184"/>
      <c r="M105" s="184"/>
      <c r="N105" s="187"/>
      <c r="P105" s="178"/>
      <c r="Q105" s="178"/>
      <c r="R105" s="178"/>
    </row>
    <row r="106" spans="3:18" x14ac:dyDescent="0.15">
      <c r="C106" s="179">
        <v>85</v>
      </c>
      <c r="D106" s="179">
        <f t="shared" ca="1" si="2"/>
        <v>6</v>
      </c>
      <c r="E106" s="196" t="s">
        <v>281</v>
      </c>
      <c r="F106" s="184" t="s">
        <v>593</v>
      </c>
      <c r="G106" s="184" t="s">
        <v>594</v>
      </c>
      <c r="H106" s="184" t="s">
        <v>595</v>
      </c>
      <c r="I106" s="184" t="s">
        <v>596</v>
      </c>
      <c r="J106" s="184" t="s">
        <v>597</v>
      </c>
      <c r="K106" s="184" t="s">
        <v>598</v>
      </c>
      <c r="L106" s="184"/>
      <c r="M106" s="184"/>
      <c r="N106" s="187"/>
      <c r="P106" s="178"/>
      <c r="Q106" s="178"/>
      <c r="R106" s="178"/>
    </row>
    <row r="107" spans="3:18" x14ac:dyDescent="0.15">
      <c r="C107" s="179">
        <v>86</v>
      </c>
      <c r="D107" s="179">
        <f t="shared" ca="1" si="2"/>
        <v>2</v>
      </c>
      <c r="E107" s="196" t="s">
        <v>283</v>
      </c>
      <c r="F107" s="184" t="s">
        <v>283</v>
      </c>
      <c r="G107" s="184" t="s">
        <v>599</v>
      </c>
      <c r="H107" s="186"/>
      <c r="I107" s="184"/>
      <c r="J107" s="184"/>
      <c r="K107" s="184"/>
      <c r="L107" s="184"/>
      <c r="M107" s="184"/>
      <c r="N107" s="187"/>
      <c r="P107" s="178"/>
      <c r="Q107" s="178"/>
      <c r="R107" s="178"/>
    </row>
    <row r="108" spans="3:18" x14ac:dyDescent="0.15">
      <c r="C108" s="179">
        <v>87</v>
      </c>
      <c r="D108" s="179">
        <f t="shared" ca="1" si="2"/>
        <v>2</v>
      </c>
      <c r="E108" s="196" t="s">
        <v>708</v>
      </c>
      <c r="F108" s="184" t="s">
        <v>600</v>
      </c>
      <c r="G108" s="184" t="s">
        <v>601</v>
      </c>
      <c r="H108" s="186"/>
      <c r="I108" s="184"/>
      <c r="J108" s="184"/>
      <c r="K108" s="184"/>
      <c r="L108" s="184"/>
      <c r="M108" s="184"/>
      <c r="N108" s="187"/>
      <c r="P108" s="178"/>
      <c r="Q108" s="178"/>
      <c r="R108" s="178"/>
    </row>
    <row r="109" spans="3:18" x14ac:dyDescent="0.15">
      <c r="C109" s="179">
        <v>88</v>
      </c>
      <c r="D109" s="179">
        <f t="shared" ca="1" si="2"/>
        <v>3</v>
      </c>
      <c r="E109" s="196" t="s">
        <v>286</v>
      </c>
      <c r="F109" s="184" t="s">
        <v>602</v>
      </c>
      <c r="G109" s="184" t="s">
        <v>603</v>
      </c>
      <c r="H109" s="184" t="s">
        <v>604</v>
      </c>
      <c r="I109" s="184"/>
      <c r="J109" s="184"/>
      <c r="K109" s="184"/>
      <c r="L109" s="184"/>
      <c r="M109" s="184"/>
      <c r="N109" s="187"/>
      <c r="P109" s="178"/>
      <c r="Q109" s="178"/>
      <c r="R109" s="178"/>
    </row>
    <row r="110" spans="3:18" x14ac:dyDescent="0.15">
      <c r="C110" s="179">
        <v>89</v>
      </c>
      <c r="D110" s="179">
        <f t="shared" ca="1" si="2"/>
        <v>1</v>
      </c>
      <c r="E110" s="196" t="s">
        <v>288</v>
      </c>
      <c r="F110" s="184" t="s">
        <v>288</v>
      </c>
      <c r="G110" s="186"/>
      <c r="H110" s="186"/>
      <c r="I110" s="184"/>
      <c r="J110" s="184"/>
      <c r="K110" s="184"/>
      <c r="L110" s="184"/>
      <c r="M110" s="184"/>
      <c r="N110" s="187"/>
      <c r="P110" s="178"/>
      <c r="Q110" s="178"/>
      <c r="R110" s="178"/>
    </row>
    <row r="111" spans="3:18" x14ac:dyDescent="0.15">
      <c r="C111" s="179">
        <v>90</v>
      </c>
      <c r="D111" s="179">
        <f t="shared" ca="1" si="2"/>
        <v>4</v>
      </c>
      <c r="E111" s="196" t="s">
        <v>709</v>
      </c>
      <c r="F111" s="184" t="s">
        <v>605</v>
      </c>
      <c r="G111" s="184" t="s">
        <v>606</v>
      </c>
      <c r="H111" s="184" t="s">
        <v>607</v>
      </c>
      <c r="I111" s="184" t="s">
        <v>608</v>
      </c>
      <c r="J111" s="184"/>
      <c r="K111" s="184"/>
      <c r="L111" s="184"/>
      <c r="M111" s="184"/>
      <c r="N111" s="187"/>
      <c r="P111" s="178"/>
      <c r="Q111" s="178"/>
      <c r="R111" s="178"/>
    </row>
    <row r="112" spans="3:18" x14ac:dyDescent="0.15">
      <c r="C112" s="179">
        <v>91</v>
      </c>
      <c r="D112" s="179">
        <f t="shared" ca="1" si="2"/>
        <v>2</v>
      </c>
      <c r="E112" s="196" t="s">
        <v>291</v>
      </c>
      <c r="F112" s="184" t="s">
        <v>609</v>
      </c>
      <c r="G112" s="184" t="s">
        <v>610</v>
      </c>
      <c r="H112" s="186"/>
      <c r="I112" s="184"/>
      <c r="J112" s="184"/>
      <c r="K112" s="184"/>
      <c r="L112" s="184"/>
      <c r="M112" s="184"/>
      <c r="N112" s="187"/>
      <c r="P112" s="178"/>
      <c r="Q112" s="178"/>
      <c r="R112" s="178"/>
    </row>
    <row r="113" spans="3:18" x14ac:dyDescent="0.15">
      <c r="C113" s="179">
        <v>92</v>
      </c>
      <c r="D113" s="179">
        <f t="shared" ca="1" si="2"/>
        <v>4</v>
      </c>
      <c r="E113" s="196" t="s">
        <v>293</v>
      </c>
      <c r="F113" s="184" t="s">
        <v>611</v>
      </c>
      <c r="G113" s="184" t="s">
        <v>612</v>
      </c>
      <c r="H113" s="184" t="s">
        <v>613</v>
      </c>
      <c r="I113" s="184" t="s">
        <v>614</v>
      </c>
      <c r="J113" s="184"/>
      <c r="K113" s="184"/>
      <c r="L113" s="184"/>
      <c r="M113" s="184"/>
      <c r="N113" s="187"/>
      <c r="P113" s="178"/>
      <c r="Q113" s="178"/>
      <c r="R113" s="178"/>
    </row>
    <row r="114" spans="3:18" x14ac:dyDescent="0.15">
      <c r="C114" s="179">
        <v>93</v>
      </c>
      <c r="D114" s="179">
        <f t="shared" ca="1" si="2"/>
        <v>5</v>
      </c>
      <c r="E114" s="196" t="s">
        <v>295</v>
      </c>
      <c r="F114" s="184" t="s">
        <v>615</v>
      </c>
      <c r="G114" s="184" t="s">
        <v>616</v>
      </c>
      <c r="H114" s="184" t="s">
        <v>617</v>
      </c>
      <c r="I114" s="184" t="s">
        <v>618</v>
      </c>
      <c r="J114" s="184" t="s">
        <v>619</v>
      </c>
      <c r="K114" s="184"/>
      <c r="L114" s="184"/>
      <c r="M114" s="184"/>
      <c r="N114" s="187"/>
      <c r="P114" s="178"/>
      <c r="Q114" s="178"/>
      <c r="R114" s="178"/>
    </row>
    <row r="115" spans="3:18" x14ac:dyDescent="0.15">
      <c r="C115" s="179">
        <v>94</v>
      </c>
      <c r="D115" s="179">
        <f t="shared" ca="1" si="2"/>
        <v>4</v>
      </c>
      <c r="E115" s="196" t="s">
        <v>297</v>
      </c>
      <c r="F115" s="184" t="s">
        <v>620</v>
      </c>
      <c r="G115" s="184" t="s">
        <v>621</v>
      </c>
      <c r="H115" s="184" t="s">
        <v>622</v>
      </c>
      <c r="I115" s="184" t="s">
        <v>623</v>
      </c>
      <c r="J115" s="184"/>
      <c r="K115" s="184"/>
      <c r="L115" s="184"/>
      <c r="M115" s="184"/>
      <c r="N115" s="187"/>
      <c r="P115" s="178"/>
      <c r="Q115" s="178"/>
      <c r="R115" s="178"/>
    </row>
    <row r="116" spans="3:18" x14ac:dyDescent="0.15">
      <c r="C116" s="179">
        <v>95</v>
      </c>
      <c r="D116" s="179">
        <f t="shared" ca="1" si="2"/>
        <v>3</v>
      </c>
      <c r="E116" s="196" t="s">
        <v>299</v>
      </c>
      <c r="F116" s="184" t="s">
        <v>624</v>
      </c>
      <c r="G116" s="184" t="s">
        <v>625</v>
      </c>
      <c r="H116" s="184" t="s">
        <v>626</v>
      </c>
      <c r="I116" s="184"/>
      <c r="J116" s="184"/>
      <c r="K116" s="184"/>
      <c r="L116" s="184"/>
      <c r="M116" s="184"/>
      <c r="N116" s="187"/>
      <c r="P116" s="178"/>
      <c r="Q116" s="178"/>
      <c r="R116" s="178"/>
    </row>
    <row r="117" spans="3:18" x14ac:dyDescent="0.15">
      <c r="C117" s="179">
        <v>96</v>
      </c>
      <c r="D117" s="179">
        <f t="shared" ca="1" si="2"/>
        <v>2</v>
      </c>
      <c r="E117" s="196" t="s">
        <v>301</v>
      </c>
      <c r="F117" s="184" t="s">
        <v>627</v>
      </c>
      <c r="G117" s="184" t="s">
        <v>628</v>
      </c>
      <c r="H117" s="186"/>
      <c r="I117" s="184"/>
      <c r="J117" s="184"/>
      <c r="K117" s="184"/>
      <c r="L117" s="184"/>
      <c r="M117" s="184"/>
      <c r="N117" s="187"/>
      <c r="P117" s="178"/>
      <c r="Q117" s="178"/>
      <c r="R117" s="178"/>
    </row>
    <row r="118" spans="3:18" ht="14.25" thickBot="1" x14ac:dyDescent="0.2">
      <c r="C118" s="179">
        <v>99</v>
      </c>
      <c r="D118" s="179">
        <f t="shared" ca="1" si="2"/>
        <v>1</v>
      </c>
      <c r="E118" s="198" t="s">
        <v>305</v>
      </c>
      <c r="F118" s="189" t="s">
        <v>305</v>
      </c>
      <c r="G118" s="191"/>
      <c r="H118" s="191"/>
      <c r="I118" s="189"/>
      <c r="J118" s="189"/>
      <c r="K118" s="189"/>
      <c r="L118" s="189"/>
      <c r="M118" s="189"/>
      <c r="N118" s="192"/>
      <c r="P118" s="178"/>
      <c r="Q118" s="178"/>
      <c r="R118" s="178"/>
    </row>
    <row r="119" spans="3:18" x14ac:dyDescent="0.15">
      <c r="F119" s="199"/>
      <c r="G119" s="179"/>
      <c r="H119" s="179"/>
      <c r="L119" s="178"/>
      <c r="M119" s="178"/>
      <c r="P119" s="178"/>
      <c r="Q119" s="178"/>
      <c r="R119" s="178"/>
    </row>
    <row r="120" spans="3:18" x14ac:dyDescent="0.15">
      <c r="C120" s="178"/>
      <c r="F120" s="199"/>
      <c r="G120" s="179"/>
      <c r="H120" s="179"/>
      <c r="L120" s="178"/>
      <c r="M120" s="178"/>
      <c r="P120" s="178"/>
      <c r="Q120" s="178"/>
      <c r="R120" s="178"/>
    </row>
    <row r="121" spans="3:18" x14ac:dyDescent="0.15">
      <c r="C121" s="178"/>
      <c r="D121" s="178"/>
      <c r="F121" s="179"/>
      <c r="G121" s="179"/>
      <c r="H121" s="179"/>
      <c r="L121" s="178"/>
      <c r="M121" s="178"/>
      <c r="P121" s="178"/>
      <c r="Q121" s="178"/>
      <c r="R121" s="178"/>
    </row>
    <row r="122" spans="3:18" x14ac:dyDescent="0.15">
      <c r="C122" s="178"/>
      <c r="D122" s="178"/>
      <c r="F122" s="179"/>
      <c r="G122" s="179"/>
      <c r="H122" s="179"/>
      <c r="L122" s="178"/>
      <c r="M122" s="178"/>
      <c r="P122" s="178"/>
      <c r="Q122" s="178"/>
      <c r="R122" s="178"/>
    </row>
    <row r="123" spans="3:18" x14ac:dyDescent="0.15">
      <c r="C123" s="178"/>
      <c r="D123" s="178"/>
      <c r="F123" s="179"/>
      <c r="G123" s="179"/>
      <c r="H123" s="179"/>
      <c r="L123" s="178"/>
      <c r="M123" s="178"/>
      <c r="P123" s="178"/>
      <c r="Q123" s="178"/>
      <c r="R123" s="178"/>
    </row>
    <row r="124" spans="3:18" x14ac:dyDescent="0.15">
      <c r="C124" s="178"/>
      <c r="D124" s="178"/>
      <c r="F124" s="179"/>
      <c r="G124" s="179"/>
      <c r="H124" s="179"/>
      <c r="L124" s="178"/>
      <c r="M124" s="178"/>
      <c r="P124" s="178"/>
      <c r="Q124" s="178"/>
      <c r="R124" s="178"/>
    </row>
    <row r="125" spans="3:18" x14ac:dyDescent="0.15">
      <c r="C125" s="178"/>
      <c r="D125" s="178"/>
      <c r="F125" s="179"/>
      <c r="G125" s="179"/>
      <c r="H125" s="179"/>
      <c r="L125" s="178"/>
      <c r="M125" s="178"/>
      <c r="P125" s="178"/>
      <c r="Q125" s="178"/>
      <c r="R125" s="178"/>
    </row>
    <row r="126" spans="3:18" x14ac:dyDescent="0.15">
      <c r="C126" s="178"/>
      <c r="D126" s="178"/>
      <c r="F126" s="179"/>
      <c r="G126" s="179"/>
      <c r="H126" s="179"/>
      <c r="L126" s="178"/>
      <c r="M126" s="178"/>
      <c r="P126" s="178"/>
      <c r="Q126" s="178"/>
      <c r="R126" s="178"/>
    </row>
    <row r="127" spans="3:18" x14ac:dyDescent="0.15">
      <c r="C127" s="178"/>
      <c r="D127" s="178"/>
      <c r="F127" s="179"/>
      <c r="G127" s="179"/>
      <c r="H127" s="179"/>
      <c r="L127" s="178"/>
      <c r="M127" s="178"/>
      <c r="P127" s="178"/>
      <c r="Q127" s="178"/>
      <c r="R127" s="178"/>
    </row>
    <row r="128" spans="3:18" x14ac:dyDescent="0.15">
      <c r="C128" s="178"/>
      <c r="D128" s="178"/>
      <c r="F128" s="179"/>
      <c r="G128" s="179"/>
      <c r="H128" s="179"/>
      <c r="L128" s="178"/>
      <c r="M128" s="178"/>
      <c r="P128" s="178"/>
      <c r="Q128" s="178"/>
      <c r="R128" s="178"/>
    </row>
    <row r="129" spans="3:18" x14ac:dyDescent="0.15">
      <c r="C129" s="178"/>
      <c r="D129" s="178"/>
      <c r="F129" s="179"/>
      <c r="G129" s="179"/>
      <c r="H129" s="179"/>
      <c r="L129" s="178"/>
      <c r="M129" s="178"/>
      <c r="P129" s="178"/>
      <c r="Q129" s="178"/>
      <c r="R129" s="178"/>
    </row>
    <row r="130" spans="3:18" x14ac:dyDescent="0.15">
      <c r="C130" s="178"/>
      <c r="D130" s="178"/>
      <c r="F130" s="179"/>
      <c r="G130" s="179"/>
      <c r="H130" s="179"/>
      <c r="L130" s="178"/>
      <c r="M130" s="178"/>
      <c r="P130" s="178"/>
      <c r="Q130" s="178"/>
      <c r="R130" s="178"/>
    </row>
    <row r="131" spans="3:18" x14ac:dyDescent="0.15">
      <c r="C131" s="178"/>
      <c r="D131" s="178"/>
      <c r="F131" s="179"/>
      <c r="G131" s="179"/>
      <c r="H131" s="179"/>
      <c r="L131" s="178"/>
      <c r="M131" s="178"/>
      <c r="P131" s="178"/>
      <c r="Q131" s="178"/>
      <c r="R131" s="178"/>
    </row>
    <row r="132" spans="3:18" x14ac:dyDescent="0.15">
      <c r="C132" s="178"/>
      <c r="D132" s="178"/>
      <c r="F132" s="179"/>
      <c r="G132" s="179"/>
      <c r="H132" s="179"/>
      <c r="L132" s="178"/>
      <c r="M132" s="178"/>
      <c r="P132" s="178"/>
      <c r="Q132" s="178"/>
      <c r="R132" s="178"/>
    </row>
    <row r="133" spans="3:18" x14ac:dyDescent="0.15">
      <c r="I133" s="179"/>
      <c r="J133" s="179"/>
      <c r="L133" s="178"/>
    </row>
    <row r="134" spans="3:18" x14ac:dyDescent="0.15">
      <c r="I134" s="179"/>
      <c r="J134" s="179"/>
      <c r="L134" s="178"/>
    </row>
    <row r="135" spans="3:18" x14ac:dyDescent="0.15">
      <c r="J135" s="179"/>
      <c r="L135" s="178"/>
    </row>
    <row r="136" spans="3:18" x14ac:dyDescent="0.15">
      <c r="J136" s="179"/>
      <c r="L136" s="178"/>
    </row>
    <row r="137" spans="3:18" x14ac:dyDescent="0.15">
      <c r="J137" s="179"/>
      <c r="L137" s="178"/>
    </row>
    <row r="138" spans="3:18" x14ac:dyDescent="0.15">
      <c r="J138" s="179"/>
      <c r="L138" s="178"/>
    </row>
    <row r="139" spans="3:18" x14ac:dyDescent="0.15">
      <c r="J139" s="179"/>
      <c r="L139" s="178"/>
    </row>
    <row r="140" spans="3:18" x14ac:dyDescent="0.15">
      <c r="J140" s="179"/>
      <c r="L140" s="178"/>
    </row>
    <row r="141" spans="3:18" x14ac:dyDescent="0.15">
      <c r="J141" s="179"/>
      <c r="L141" s="178"/>
    </row>
    <row r="142" spans="3:18" x14ac:dyDescent="0.15">
      <c r="L142" s="178"/>
    </row>
    <row r="143" spans="3:18" x14ac:dyDescent="0.15">
      <c r="L143" s="178"/>
    </row>
    <row r="144" spans="3:18" x14ac:dyDescent="0.15">
      <c r="L144" s="178"/>
    </row>
    <row r="145" spans="12:12" x14ac:dyDescent="0.15">
      <c r="L145" s="178"/>
    </row>
    <row r="146" spans="12:12" x14ac:dyDescent="0.15">
      <c r="L146" s="178"/>
    </row>
    <row r="147" spans="12:12" x14ac:dyDescent="0.15">
      <c r="L147" s="178"/>
    </row>
    <row r="148" spans="12:12" x14ac:dyDescent="0.15">
      <c r="L148" s="178"/>
    </row>
    <row r="149" spans="12:12" x14ac:dyDescent="0.15">
      <c r="L149" s="178"/>
    </row>
    <row r="150" spans="12:12" x14ac:dyDescent="0.15">
      <c r="L150" s="178"/>
    </row>
    <row r="151" spans="12:12" x14ac:dyDescent="0.15">
      <c r="L151" s="178"/>
    </row>
    <row r="152" spans="12:12" x14ac:dyDescent="0.15">
      <c r="L152" s="178"/>
    </row>
    <row r="361" spans="8:8" x14ac:dyDescent="0.15">
      <c r="H361" s="179"/>
    </row>
    <row r="362" spans="8:8" x14ac:dyDescent="0.15">
      <c r="H362" s="179"/>
    </row>
    <row r="363" spans="8:8" x14ac:dyDescent="0.15">
      <c r="H363" s="179"/>
    </row>
    <row r="364" spans="8:8" x14ac:dyDescent="0.15">
      <c r="H364" s="179"/>
    </row>
    <row r="365" spans="8:8" x14ac:dyDescent="0.15">
      <c r="H365" s="179"/>
    </row>
    <row r="366" spans="8:8" x14ac:dyDescent="0.15">
      <c r="H366" s="179"/>
    </row>
    <row r="367" spans="8:8" x14ac:dyDescent="0.15">
      <c r="H367" s="179"/>
    </row>
    <row r="368" spans="8:8" x14ac:dyDescent="0.15">
      <c r="H368" s="179"/>
    </row>
    <row r="369" spans="8:8" x14ac:dyDescent="0.15">
      <c r="H369" s="179"/>
    </row>
    <row r="370" spans="8:8" x14ac:dyDescent="0.15">
      <c r="H370" s="179"/>
    </row>
    <row r="371" spans="8:8" x14ac:dyDescent="0.15">
      <c r="H371" s="179"/>
    </row>
    <row r="372" spans="8:8" x14ac:dyDescent="0.15">
      <c r="H372" s="179"/>
    </row>
    <row r="373" spans="8:8" x14ac:dyDescent="0.15">
      <c r="H373" s="179"/>
    </row>
    <row r="374" spans="8:8" x14ac:dyDescent="0.15">
      <c r="H374" s="179"/>
    </row>
    <row r="375" spans="8:8" x14ac:dyDescent="0.15">
      <c r="H375" s="179"/>
    </row>
    <row r="376" spans="8:8" x14ac:dyDescent="0.15">
      <c r="H376" s="179"/>
    </row>
    <row r="377" spans="8:8" x14ac:dyDescent="0.15">
      <c r="H377" s="179"/>
    </row>
    <row r="378" spans="8:8" x14ac:dyDescent="0.15">
      <c r="H378" s="179"/>
    </row>
    <row r="379" spans="8:8" x14ac:dyDescent="0.15">
      <c r="H379" s="179"/>
    </row>
    <row r="380" spans="8:8" x14ac:dyDescent="0.15">
      <c r="H380" s="179"/>
    </row>
    <row r="381" spans="8:8" x14ac:dyDescent="0.15">
      <c r="H381" s="179"/>
    </row>
    <row r="382" spans="8:8" x14ac:dyDescent="0.15">
      <c r="H382" s="179"/>
    </row>
    <row r="383" spans="8:8" x14ac:dyDescent="0.15">
      <c r="H383" s="179"/>
    </row>
    <row r="384" spans="8:8" x14ac:dyDescent="0.15">
      <c r="H384" s="179"/>
    </row>
    <row r="385" spans="8:8" x14ac:dyDescent="0.15">
      <c r="H385" s="179"/>
    </row>
    <row r="386" spans="8:8" x14ac:dyDescent="0.15">
      <c r="H386" s="179"/>
    </row>
    <row r="387" spans="8:8" x14ac:dyDescent="0.15">
      <c r="H387" s="179"/>
    </row>
    <row r="388" spans="8:8" x14ac:dyDescent="0.15">
      <c r="H388" s="179"/>
    </row>
    <row r="389" spans="8:8" x14ac:dyDescent="0.15">
      <c r="H389" s="179"/>
    </row>
    <row r="390" spans="8:8" x14ac:dyDescent="0.15">
      <c r="H390" s="179"/>
    </row>
    <row r="391" spans="8:8" x14ac:dyDescent="0.15">
      <c r="H391" s="179"/>
    </row>
    <row r="392" spans="8:8" x14ac:dyDescent="0.15">
      <c r="H392" s="179"/>
    </row>
    <row r="393" spans="8:8" x14ac:dyDescent="0.15">
      <c r="H393" s="179"/>
    </row>
    <row r="394" spans="8:8" x14ac:dyDescent="0.15">
      <c r="H394" s="179"/>
    </row>
    <row r="395" spans="8:8" x14ac:dyDescent="0.15">
      <c r="H395" s="179"/>
    </row>
    <row r="396" spans="8:8" x14ac:dyDescent="0.15">
      <c r="H396" s="179"/>
    </row>
    <row r="397" spans="8:8" x14ac:dyDescent="0.15">
      <c r="H397" s="179"/>
    </row>
    <row r="398" spans="8:8" x14ac:dyDescent="0.15">
      <c r="H398" s="179"/>
    </row>
    <row r="399" spans="8:8" x14ac:dyDescent="0.15">
      <c r="H399" s="179"/>
    </row>
    <row r="400" spans="8:8" x14ac:dyDescent="0.15">
      <c r="H400" s="179"/>
    </row>
    <row r="401" spans="8:12" x14ac:dyDescent="0.15">
      <c r="H401" s="179"/>
    </row>
    <row r="402" spans="8:12" x14ac:dyDescent="0.15">
      <c r="H402" s="179"/>
    </row>
    <row r="403" spans="8:12" x14ac:dyDescent="0.15">
      <c r="H403" s="179"/>
    </row>
    <row r="404" spans="8:12" x14ac:dyDescent="0.15">
      <c r="H404" s="179"/>
    </row>
    <row r="405" spans="8:12" x14ac:dyDescent="0.15">
      <c r="H405" s="179"/>
    </row>
    <row r="406" spans="8:12" x14ac:dyDescent="0.15">
      <c r="H406" s="179"/>
    </row>
    <row r="407" spans="8:12" x14ac:dyDescent="0.15">
      <c r="H407" s="179"/>
    </row>
    <row r="408" spans="8:12" x14ac:dyDescent="0.15">
      <c r="H408" s="179"/>
    </row>
    <row r="409" spans="8:12" x14ac:dyDescent="0.15">
      <c r="H409" s="179"/>
    </row>
    <row r="410" spans="8:12" x14ac:dyDescent="0.15">
      <c r="H410" s="179"/>
    </row>
    <row r="411" spans="8:12" x14ac:dyDescent="0.15">
      <c r="H411" s="179"/>
    </row>
    <row r="412" spans="8:12" x14ac:dyDescent="0.15">
      <c r="H412" s="179"/>
      <c r="L412" s="178"/>
    </row>
    <row r="413" spans="8:12" x14ac:dyDescent="0.15">
      <c r="H413" s="179"/>
      <c r="L413" s="178"/>
    </row>
    <row r="414" spans="8:12" x14ac:dyDescent="0.15">
      <c r="H414" s="179"/>
      <c r="L414" s="178"/>
    </row>
    <row r="415" spans="8:12" x14ac:dyDescent="0.15">
      <c r="H415" s="179"/>
      <c r="L415" s="178"/>
    </row>
    <row r="416" spans="8:12" x14ac:dyDescent="0.15">
      <c r="H416" s="179"/>
      <c r="L416" s="178"/>
    </row>
    <row r="417" spans="8:12" x14ac:dyDescent="0.15">
      <c r="H417" s="179"/>
      <c r="L417" s="178"/>
    </row>
    <row r="418" spans="8:12" x14ac:dyDescent="0.15">
      <c r="H418" s="179"/>
      <c r="L418" s="178"/>
    </row>
    <row r="419" spans="8:12" x14ac:dyDescent="0.15">
      <c r="H419" s="179"/>
      <c r="L419" s="178"/>
    </row>
    <row r="420" spans="8:12" x14ac:dyDescent="0.15">
      <c r="H420" s="179"/>
      <c r="L420" s="178"/>
    </row>
    <row r="421" spans="8:12" x14ac:dyDescent="0.15">
      <c r="H421" s="179"/>
      <c r="L421" s="178"/>
    </row>
    <row r="422" spans="8:12" x14ac:dyDescent="0.15">
      <c r="H422" s="179"/>
      <c r="L422" s="178"/>
    </row>
    <row r="423" spans="8:12" x14ac:dyDescent="0.15">
      <c r="H423" s="179"/>
      <c r="L423" s="178"/>
    </row>
    <row r="424" spans="8:12" x14ac:dyDescent="0.15">
      <c r="H424" s="179"/>
      <c r="L424" s="178"/>
    </row>
    <row r="425" spans="8:12" x14ac:dyDescent="0.15">
      <c r="H425" s="179"/>
      <c r="L425" s="178"/>
    </row>
    <row r="426" spans="8:12" x14ac:dyDescent="0.15">
      <c r="H426" s="179"/>
      <c r="L426" s="178"/>
    </row>
    <row r="427" spans="8:12" x14ac:dyDescent="0.15">
      <c r="H427" s="179"/>
      <c r="L427" s="178"/>
    </row>
    <row r="428" spans="8:12" x14ac:dyDescent="0.15">
      <c r="H428" s="179"/>
      <c r="L428" s="178"/>
    </row>
    <row r="429" spans="8:12" x14ac:dyDescent="0.15">
      <c r="H429" s="179"/>
      <c r="L429" s="178"/>
    </row>
    <row r="430" spans="8:12" x14ac:dyDescent="0.15">
      <c r="H430" s="179"/>
      <c r="L430" s="178"/>
    </row>
    <row r="431" spans="8:12" x14ac:dyDescent="0.15">
      <c r="H431" s="179"/>
      <c r="L431" s="178"/>
    </row>
    <row r="432" spans="8:12" x14ac:dyDescent="0.15">
      <c r="H432" s="179"/>
      <c r="L432" s="178"/>
    </row>
    <row r="433" spans="8:12" x14ac:dyDescent="0.15">
      <c r="H433" s="179"/>
      <c r="L433" s="178"/>
    </row>
    <row r="434" spans="8:12" x14ac:dyDescent="0.15">
      <c r="H434" s="179"/>
      <c r="L434" s="178"/>
    </row>
    <row r="435" spans="8:12" x14ac:dyDescent="0.15">
      <c r="H435" s="179"/>
      <c r="L435" s="178"/>
    </row>
    <row r="436" spans="8:12" x14ac:dyDescent="0.15">
      <c r="H436" s="179"/>
      <c r="L436" s="178"/>
    </row>
    <row r="437" spans="8:12" x14ac:dyDescent="0.15">
      <c r="H437" s="179"/>
      <c r="L437" s="178"/>
    </row>
    <row r="438" spans="8:12" x14ac:dyDescent="0.15">
      <c r="H438" s="179"/>
      <c r="L438" s="178"/>
    </row>
    <row r="439" spans="8:12" x14ac:dyDescent="0.15">
      <c r="H439" s="179"/>
      <c r="L439" s="178"/>
    </row>
    <row r="440" spans="8:12" x14ac:dyDescent="0.15">
      <c r="H440" s="179"/>
      <c r="L440" s="178"/>
    </row>
    <row r="441" spans="8:12" x14ac:dyDescent="0.15">
      <c r="H441" s="179"/>
      <c r="L441" s="178"/>
    </row>
    <row r="442" spans="8:12" x14ac:dyDescent="0.15">
      <c r="H442" s="179"/>
      <c r="L442" s="178"/>
    </row>
    <row r="443" spans="8:12" x14ac:dyDescent="0.15">
      <c r="H443" s="179"/>
      <c r="L443" s="178"/>
    </row>
    <row r="444" spans="8:12" x14ac:dyDescent="0.15">
      <c r="H444" s="179"/>
      <c r="L444" s="178"/>
    </row>
    <row r="445" spans="8:12" x14ac:dyDescent="0.15">
      <c r="H445" s="179"/>
      <c r="L445" s="178"/>
    </row>
    <row r="446" spans="8:12" x14ac:dyDescent="0.15">
      <c r="H446" s="179"/>
      <c r="L446" s="178"/>
    </row>
    <row r="447" spans="8:12" x14ac:dyDescent="0.15">
      <c r="H447" s="179"/>
      <c r="L447" s="178"/>
    </row>
    <row r="448" spans="8:12" x14ac:dyDescent="0.15">
      <c r="H448" s="179"/>
      <c r="L448" s="178"/>
    </row>
    <row r="449" spans="8:12" x14ac:dyDescent="0.15">
      <c r="H449" s="179"/>
      <c r="L449" s="178"/>
    </row>
    <row r="450" spans="8:12" x14ac:dyDescent="0.15">
      <c r="H450" s="179"/>
      <c r="L450" s="178"/>
    </row>
    <row r="451" spans="8:12" x14ac:dyDescent="0.15">
      <c r="H451" s="179"/>
      <c r="L451" s="178"/>
    </row>
    <row r="452" spans="8:12" x14ac:dyDescent="0.15">
      <c r="H452" s="179"/>
      <c r="L452" s="178"/>
    </row>
    <row r="453" spans="8:12" x14ac:dyDescent="0.15">
      <c r="H453" s="179"/>
      <c r="L453" s="178"/>
    </row>
    <row r="454" spans="8:12" x14ac:dyDescent="0.15">
      <c r="H454" s="179"/>
      <c r="L454" s="178"/>
    </row>
    <row r="455" spans="8:12" x14ac:dyDescent="0.15">
      <c r="H455" s="179"/>
      <c r="L455" s="178"/>
    </row>
    <row r="456" spans="8:12" x14ac:dyDescent="0.15">
      <c r="H456" s="179"/>
      <c r="L456" s="178"/>
    </row>
    <row r="457" spans="8:12" x14ac:dyDescent="0.15">
      <c r="H457" s="179"/>
      <c r="L457" s="178"/>
    </row>
    <row r="458" spans="8:12" x14ac:dyDescent="0.15">
      <c r="H458" s="179"/>
      <c r="L458" s="178"/>
    </row>
    <row r="459" spans="8:12" x14ac:dyDescent="0.15">
      <c r="H459" s="179"/>
      <c r="L459" s="178"/>
    </row>
  </sheetData>
  <sheetProtection password="FDD7" sheet="1" objects="1" scenarios="1"/>
  <phoneticPr fontId="7"/>
  <pageMargins left="0.70866141732283472" right="0.70866141732283472" top="0.74803149606299213" bottom="0.74803149606299213" header="0.31496062992125984" footer="0.31496062992125984"/>
  <pageSetup paperSize="8" scale="59" fitToHeight="0" orientation="portrait" r:id="rId1"/>
  <headerFooter>
    <oddHeader>&amp;R&amp;"ＭＳ Ｐゴシック,標準"機密性○</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118</vt:i4>
      </vt:variant>
    </vt:vector>
  </HeadingPairs>
  <TitlesOfParts>
    <vt:vector size="120" baseType="lpstr">
      <vt:lpstr>推薦用紙</vt:lpstr>
      <vt:lpstr>※編集不可※</vt:lpstr>
      <vt:lpstr>A_農業・林業</vt:lpstr>
      <vt:lpstr>B_漁業</vt:lpstr>
      <vt:lpstr>C_鉱業・採石業・砂利採取業</vt:lpstr>
      <vt:lpstr>D_建設業</vt:lpstr>
      <vt:lpstr>E_製造業</vt:lpstr>
      <vt:lpstr>F_電気・ガス・熱供給・水道業</vt:lpstr>
      <vt:lpstr>G_情報通信業</vt:lpstr>
      <vt:lpstr>H_運輸業・郵便業</vt:lpstr>
      <vt:lpstr>I_卸売業・小売業</vt:lpstr>
      <vt:lpstr>J_金融業・保険業</vt:lpstr>
      <vt:lpstr>K_不動産業・物品賃貸業</vt:lpstr>
      <vt:lpstr>L_学術研究・専門・技術サービス業</vt:lpstr>
      <vt:lpstr>M_宿泊業・飲食サービス業</vt:lpstr>
      <vt:lpstr>N_生活関連サービス業・娯楽業</vt:lpstr>
      <vt:lpstr>O_教育・学習支援業</vt:lpstr>
      <vt:lpstr>P_医療・福祉</vt:lpstr>
      <vt:lpstr>推薦用紙!Print_Area</vt:lpstr>
      <vt:lpstr>Q_複合サービス事業</vt:lpstr>
      <vt:lpstr>R_サービス業_他に分類されないもの</vt:lpstr>
      <vt:lpstr>T_分類不能の産業</vt:lpstr>
      <vt:lpstr>インターネット附随サービス業</vt:lpstr>
      <vt:lpstr>ガス業</vt:lpstr>
      <vt:lpstr>ゴム製品製造業</vt:lpstr>
      <vt:lpstr>その他のサービス業</vt:lpstr>
      <vt:lpstr>その他の卸売業</vt:lpstr>
      <vt:lpstr>その他の教育・学習支援業</vt:lpstr>
      <vt:lpstr>その他の事業サービス業</vt:lpstr>
      <vt:lpstr>その他の小売業</vt:lpstr>
      <vt:lpstr>その他の生活関連サービス業</vt:lpstr>
      <vt:lpstr>その他の製造業</vt:lpstr>
      <vt:lpstr>なめし革・同製品・毛皮製造業</vt:lpstr>
      <vt:lpstr>パルプ・紙・紙加工品製造業</vt:lpstr>
      <vt:lpstr>はん用機械器具製造業</vt:lpstr>
      <vt:lpstr>プラスチック製品製造業_別掲を除く</vt:lpstr>
      <vt:lpstr>医療業</vt:lpstr>
      <vt:lpstr>印刷・同関連業</vt:lpstr>
      <vt:lpstr>飲食店</vt:lpstr>
      <vt:lpstr>飲食料品卸売業</vt:lpstr>
      <vt:lpstr>飲食料品小売業</vt:lpstr>
      <vt:lpstr>飲料・たばこ・飼料製造業</vt:lpstr>
      <vt:lpstr>運輸に附帯するサービス業</vt:lpstr>
      <vt:lpstr>映像・音声・文字情報制作業</vt:lpstr>
      <vt:lpstr>化学工業</vt:lpstr>
      <vt:lpstr>家具・装備品製造業</vt:lpstr>
      <vt:lpstr>外国公務</vt:lpstr>
      <vt:lpstr>各種商品卸売業</vt:lpstr>
      <vt:lpstr>各種商品小売業</vt:lpstr>
      <vt:lpstr>学校教育</vt:lpstr>
      <vt:lpstr>学術・開発研究機関</vt:lpstr>
      <vt:lpstr>機械器具卸売業</vt:lpstr>
      <vt:lpstr>機械器具小売業</vt:lpstr>
      <vt:lpstr>機械等修理業_別掲を除く</vt:lpstr>
      <vt:lpstr>技術サービス業_他に分類されないもの</vt:lpstr>
      <vt:lpstr>漁業_水産養殖業を除く</vt:lpstr>
      <vt:lpstr>協同組合_他に分類されないもの</vt:lpstr>
      <vt:lpstr>協同組織金融業</vt:lpstr>
      <vt:lpstr>業種</vt:lpstr>
      <vt:lpstr>業務用機械器具製造業</vt:lpstr>
      <vt:lpstr>金属製品製造業</vt:lpstr>
      <vt:lpstr>金融商品取引業・商品先物取引業</vt:lpstr>
      <vt:lpstr>銀行業</vt:lpstr>
      <vt:lpstr>建築材料・鉱物・金属材料等卸売業</vt:lpstr>
      <vt:lpstr>娯楽業</vt:lpstr>
      <vt:lpstr>広告業</vt:lpstr>
      <vt:lpstr>航空運輸業</vt:lpstr>
      <vt:lpstr>鉱業・採石業・砂利採取業</vt:lpstr>
      <vt:lpstr>持ち帰り・配達飲食サービス業</vt:lpstr>
      <vt:lpstr>自動車整備業</vt:lpstr>
      <vt:lpstr>社会保険・社会福祉・介護事業</vt:lpstr>
      <vt:lpstr>宗教</vt:lpstr>
      <vt:lpstr>宿泊業</vt:lpstr>
      <vt:lpstr>情報サービス業</vt:lpstr>
      <vt:lpstr>情報通信機械器具製造業</vt:lpstr>
      <vt:lpstr>織物・衣服・身の回り品小売業</vt:lpstr>
      <vt:lpstr>職業紹介・労働者派遣業</vt:lpstr>
      <vt:lpstr>職別工事業_設備工事業を除く</vt:lpstr>
      <vt:lpstr>食料品製造業</vt:lpstr>
      <vt:lpstr>水運業</vt:lpstr>
      <vt:lpstr>水産養殖業</vt:lpstr>
      <vt:lpstr>水道業</vt:lpstr>
      <vt:lpstr>政治・経済・文化団体</vt:lpstr>
      <vt:lpstr>生産用機械器具製造業</vt:lpstr>
      <vt:lpstr>石油製品・石炭製品製造業</vt:lpstr>
      <vt:lpstr>設備工事業</vt:lpstr>
      <vt:lpstr>専門サービス業_他に分類されないもの</vt:lpstr>
      <vt:lpstr>洗濯・理容・美容・浴場業</vt:lpstr>
      <vt:lpstr>繊維・衣服等卸売業</vt:lpstr>
      <vt:lpstr>繊維工業</vt:lpstr>
      <vt:lpstr>倉庫業</vt:lpstr>
      <vt:lpstr>総合工事業</vt:lpstr>
      <vt:lpstr>貸金業・クレジットカード業等非預金信用機関</vt:lpstr>
      <vt:lpstr>通信業</vt:lpstr>
      <vt:lpstr>鉄鋼業</vt:lpstr>
      <vt:lpstr>鉄道業</vt:lpstr>
      <vt:lpstr>電気機械器具製造業</vt:lpstr>
      <vt:lpstr>電気業</vt:lpstr>
      <vt:lpstr>電子部品・デバイス・電子回路製造業</vt:lpstr>
      <vt:lpstr>道路貨物運送業</vt:lpstr>
      <vt:lpstr>道路旅客運送業</vt:lpstr>
      <vt:lpstr>熱供給業</vt:lpstr>
      <vt:lpstr>農業</vt:lpstr>
      <vt:lpstr>廃棄物処理業</vt:lpstr>
      <vt:lpstr>非鉄金属製造業</vt:lpstr>
      <vt:lpstr>不動産取引業</vt:lpstr>
      <vt:lpstr>不動産賃貸業・管理業</vt:lpstr>
      <vt:lpstr>物品賃貸業</vt:lpstr>
      <vt:lpstr>分類不能の産業</vt:lpstr>
      <vt:lpstr>保健衛生</vt:lpstr>
      <vt:lpstr>保険業_保険媒介代理業・保険サービス業を含む</vt:lpstr>
      <vt:lpstr>補助的金融業等</vt:lpstr>
      <vt:lpstr>放送業</vt:lpstr>
      <vt:lpstr>無店舗小売業</vt:lpstr>
      <vt:lpstr>木材・木製品製造業_家具を除く</vt:lpstr>
      <vt:lpstr>輸送用機械器具製造業</vt:lpstr>
      <vt:lpstr>郵便業_信書便事業を含む</vt:lpstr>
      <vt:lpstr>郵便局</vt:lpstr>
      <vt:lpstr>窯業・土石製品製造業</vt:lpstr>
      <vt:lpstr>林業</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2020-02-28T02:43:20Z</dcterms:modified>
</cp:coreProperties>
</file>